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ino-dc01\共有フォルダ\営業部\休日前後スケジュール\"/>
    </mc:Choice>
  </mc:AlternateContent>
  <xr:revisionPtr revIDLastSave="0" documentId="13_ncr:1_{D3CD483D-3BF4-44C0-A633-7FCB05EF0B70}" xr6:coauthVersionLast="47" xr6:coauthVersionMax="47" xr10:uidLastSave="{00000000-0000-0000-0000-000000000000}"/>
  <bookViews>
    <workbookView xWindow="1830" yWindow="630" windowWidth="26355" windowHeight="14610" tabRatio="743" xr2:uid="{4DD58B1B-BD58-4592-A0DC-5F27BDCC14CD}"/>
  </bookViews>
  <sheets>
    <sheet name="JS" sheetId="1" r:id="rId1"/>
    <sheet name="QIN-LYG(KANTO)" sheetId="2" r:id="rId2"/>
    <sheet name="QIN-LYG (KANSAI)" sheetId="3" r:id="rId3"/>
    <sheet name="QIN-LYG (KANSAI) BAK" sheetId="4" state="hidden" r:id="rId4"/>
    <sheet name="SHA(KANTO)" sheetId="9" r:id="rId5"/>
    <sheet name="SHA(KANSAI)" sheetId="10" r:id="rId6"/>
    <sheet name="NINGBO" sheetId="19" r:id="rId7"/>
    <sheet name="XG-LK-DL(KANTO) " sheetId="15" r:id="rId8"/>
    <sheet name="XG-LK-DL (KANSAI)" sheetId="16" r:id="rId9"/>
  </sheets>
  <definedNames>
    <definedName name="_xlnm.Print_Area" localSheetId="0">JS!$A$1:$T$24</definedName>
    <definedName name="_xlnm.Print_Area" localSheetId="6">NINGBO!$A$1:$R$15</definedName>
    <definedName name="_xlnm.Print_Area" localSheetId="2">'QIN-LYG (KANSAI)'!$A$1:$O$14</definedName>
    <definedName name="_xlnm.Print_Area" localSheetId="3">'QIN-LYG (KANSAI) BAK'!$A$1:$K$38</definedName>
    <definedName name="_xlnm.Print_Area" localSheetId="1">'QIN-LYG(KANTO)'!$A$1:$L$13</definedName>
    <definedName name="_xlnm.Print_Area" localSheetId="5">'SHA(KANSAI)'!$A$1:$O$14</definedName>
    <definedName name="_xlnm.Print_Area" localSheetId="4">'SHA(KANTO)'!$A$1:$L$19</definedName>
    <definedName name="_xlnm.Print_Area" localSheetId="8">'XG-LK-DL (KANSAI)'!$A$1:$O$16</definedName>
    <definedName name="_xlnm.Print_Titles" localSheetId="6">NINGBO!$1:$6</definedName>
    <definedName name="_xlnm.Print_Titles" localSheetId="4">'SHA(KANTO)'!$1:$6</definedName>
    <definedName name="Z_29EAB4F7_217D_4BA1_9FF6_198B41752BB4_.wvu.PrintArea" localSheetId="0" hidden="1">JS!$A$1:$T$13</definedName>
    <definedName name="Z_29EAB4F7_217D_4BA1_9FF6_198B41752BB4_.wvu.PrintArea" localSheetId="2" hidden="1">'QIN-LYG (KANSAI)'!$A$1:$O$8</definedName>
    <definedName name="Z_29EAB4F7_217D_4BA1_9FF6_198B41752BB4_.wvu.PrintArea" localSheetId="3" hidden="1">'QIN-LYG (KANSAI) BAK'!$A$1:$K$38</definedName>
    <definedName name="Z_29EAB4F7_217D_4BA1_9FF6_198B41752BB4_.wvu.PrintArea" localSheetId="1" hidden="1">'QIN-LYG(KANTO)'!$A$1:$L$13</definedName>
    <definedName name="Z_29EAB4F7_217D_4BA1_9FF6_198B41752BB4_.wvu.PrintArea" localSheetId="8" hidden="1">'XG-LK-DL (KANSAI)'!$A$1:$O$8</definedName>
    <definedName name="Z_308CC5E2_31E9_417E_8F64_449A8A513A15_.wvu.PrintArea" localSheetId="0" hidden="1">JS!$A$1:$T$13</definedName>
    <definedName name="Z_308CC5E2_31E9_417E_8F64_449A8A513A15_.wvu.PrintArea" localSheetId="2" hidden="1">'QIN-LYG (KANSAI)'!$A$1:$O$8</definedName>
    <definedName name="Z_308CC5E2_31E9_417E_8F64_449A8A513A15_.wvu.PrintArea" localSheetId="3" hidden="1">'QIN-LYG (KANSAI) BAK'!$A$1:$K$38</definedName>
    <definedName name="Z_308CC5E2_31E9_417E_8F64_449A8A513A15_.wvu.PrintArea" localSheetId="1" hidden="1">'QIN-LYG(KANTO)'!$A$1:$L$13</definedName>
    <definedName name="Z_308CC5E2_31E9_417E_8F64_449A8A513A15_.wvu.PrintArea" localSheetId="8" hidden="1">'XG-LK-DL (KANSAI)'!$A$1:$O$8</definedName>
    <definedName name="Z_30B2C89B_B97F_4E7A_A4EA_2E35F086F222_.wvu.PrintArea" localSheetId="0" hidden="1">JS!$A$1:$T$13</definedName>
    <definedName name="Z_30B2C89B_B97F_4E7A_A4EA_2E35F086F222_.wvu.PrintArea" localSheetId="2" hidden="1">'QIN-LYG (KANSAI)'!$A$1:$O$8</definedName>
    <definedName name="Z_30B2C89B_B97F_4E7A_A4EA_2E35F086F222_.wvu.PrintArea" localSheetId="3" hidden="1">'QIN-LYG (KANSAI) BAK'!$A$1:$K$38</definedName>
    <definedName name="Z_30B2C89B_B97F_4E7A_A4EA_2E35F086F222_.wvu.PrintArea" localSheetId="1" hidden="1">'QIN-LYG(KANTO)'!$A$1:$L$13</definedName>
    <definedName name="Z_30B2C89B_B97F_4E7A_A4EA_2E35F086F222_.wvu.PrintArea" localSheetId="8" hidden="1">'XG-LK-DL (KANSAI)'!$A$1:$O$8</definedName>
    <definedName name="Z_60984E3B_D211_4353_B82B_5E467E857CFB_.wvu.PrintArea" localSheetId="0" hidden="1">JS!$A$1:$T$13</definedName>
    <definedName name="Z_60984E3B_D211_4353_B82B_5E467E857CFB_.wvu.PrintArea" localSheetId="2" hidden="1">'QIN-LYG (KANSAI)'!$A$1:$O$8</definedName>
    <definedName name="Z_60984E3B_D211_4353_B82B_5E467E857CFB_.wvu.PrintArea" localSheetId="3" hidden="1">'QIN-LYG (KANSAI) BAK'!$A$1:$K$38</definedName>
    <definedName name="Z_60984E3B_D211_4353_B82B_5E467E857CFB_.wvu.PrintArea" localSheetId="1" hidden="1">'QIN-LYG(KANTO)'!$A$1:$L$13</definedName>
    <definedName name="Z_60984E3B_D211_4353_B82B_5E467E857CFB_.wvu.PrintArea" localSheetId="8" hidden="1">'XG-LK-DL (KANSAI)'!$A$1:$O$8</definedName>
    <definedName name="Z_93A40525_490F_4CB2_B07A_529D77C437E1_.wvu.PrintArea" localSheetId="0" hidden="1">JS!$A$1:$T$13</definedName>
    <definedName name="Z_93A40525_490F_4CB2_B07A_529D77C437E1_.wvu.PrintArea" localSheetId="2" hidden="1">'QIN-LYG (KANSAI)'!$A$1:$O$8</definedName>
    <definedName name="Z_93A40525_490F_4CB2_B07A_529D77C437E1_.wvu.PrintArea" localSheetId="3" hidden="1">'QIN-LYG (KANSAI) BAK'!$A$1:$K$38</definedName>
    <definedName name="Z_93A40525_490F_4CB2_B07A_529D77C437E1_.wvu.PrintArea" localSheetId="1" hidden="1">'QIN-LYG(KANTO)'!$A$1:$L$13</definedName>
    <definedName name="Z_93A40525_490F_4CB2_B07A_529D77C437E1_.wvu.PrintArea" localSheetId="8" hidden="1">'XG-LK-DL (KANSAI)'!$A$1:$O$8</definedName>
    <definedName name="Z_E403741B_327B_4E74_8875_94B92A5EFA23_.wvu.PrintArea" localSheetId="0" hidden="1">JS!$A$1:$T$13</definedName>
    <definedName name="Z_E403741B_327B_4E74_8875_94B92A5EFA23_.wvu.PrintArea" localSheetId="2" hidden="1">'QIN-LYG (KANSAI)'!$A$1:$O$8</definedName>
    <definedName name="Z_E403741B_327B_4E74_8875_94B92A5EFA23_.wvu.PrintArea" localSheetId="3" hidden="1">'QIN-LYG (KANSAI) BAK'!$A$1:$K$38</definedName>
    <definedName name="Z_E403741B_327B_4E74_8875_94B92A5EFA23_.wvu.PrintArea" localSheetId="1" hidden="1">'QIN-LYG(KANTO)'!$A$1:$L$13</definedName>
    <definedName name="Z_E403741B_327B_4E74_8875_94B92A5EFA23_.wvu.PrintArea" localSheetId="8" hidden="1">'XG-LK-DL (KANSAI)'!$A$1:$O$8</definedName>
  </definedNames>
  <calcPr calcId="191029" calcOnSave="0"/>
  <customWorkbookViews>
    <customWorkbookView name="SINO1006 - 個人用ビュー" guid="{308CC5E2-31E9-417E-8F64-449A8A513A15}" mergeInterval="0" personalView="1" maximized="1" windowWidth="987" windowHeight="518" tabRatio="840" activeSheetId="9"/>
    <customWorkbookView name="SINO04 - 個人用ビュー" guid="{30B2C89B-B97F-4E7A-A4EA-2E35F086F222}" mergeInterval="0" personalView="1" maximized="1" windowWidth="1020" windowHeight="422" tabRatio="840" activeSheetId="3"/>
    <customWorkbookView name="SINO1001 - 個人用ビュー" guid="{E403741B-327B-4E74-8875-94B92A5EFA23}" mergeInterval="0" personalView="1" maximized="1" xWindow="-4" yWindow="-4" windowWidth="1288" windowHeight="988" tabRatio="840" activeSheetId="5"/>
    <customWorkbookView name="SINO37 - 個人用ビュー" guid="{29EAB4F7-217D-4BA1-9FF6-198B41752BB4}" mergeInterval="0" personalView="1" maximized="1" xWindow="-8" yWindow="-8" windowWidth="1296" windowHeight="1000" tabRatio="840" activeSheetId="2"/>
    <customWorkbookView name="SINO1005 - 個人用ビュー" guid="{60984E3B-D211-4353-B82B-5E467E857CFB}" mergeInterval="0" personalView="1" maximized="1" xWindow="-8" yWindow="-8" windowWidth="1296" windowHeight="1000" tabRatio="840" activeSheetId="1"/>
    <customWorkbookView name="SINO11 - 個人用ビュー" guid="{93A40525-490F-4CB2-B07A-529D77C437E1}" mergeInterval="0" personalView="1" maximized="1" windowWidth="1020" windowHeight="530" tabRatio="8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18" i="4" s="1"/>
  <c r="D5" i="4"/>
  <c r="D12" i="4" s="1"/>
  <c r="E5" i="4"/>
  <c r="E18" i="4"/>
  <c r="E13" i="4"/>
  <c r="F5" i="4"/>
  <c r="F14" i="4" s="1"/>
  <c r="F19" i="4"/>
  <c r="G5" i="4"/>
  <c r="G17" i="4" s="1"/>
  <c r="G18" i="4"/>
  <c r="G15" i="4"/>
  <c r="H5" i="4"/>
  <c r="H16" i="4" s="1"/>
  <c r="I5" i="4"/>
  <c r="I16" i="4" s="1"/>
  <c r="I25" i="4"/>
  <c r="J5" i="4"/>
  <c r="J15" i="4" s="1"/>
  <c r="J18" i="4"/>
  <c r="J12" i="4"/>
  <c r="K5" i="4"/>
  <c r="K14" i="4" s="1"/>
  <c r="F6" i="4"/>
  <c r="G6" i="4"/>
  <c r="H6" i="4"/>
  <c r="I6" i="4"/>
  <c r="D15" i="4"/>
  <c r="D21" i="4"/>
  <c r="E19" i="4"/>
  <c r="E15" i="4"/>
  <c r="E21" i="4"/>
  <c r="E23" i="4"/>
  <c r="E17" i="4"/>
  <c r="E20" i="4"/>
  <c r="E24" i="4"/>
  <c r="E14" i="4"/>
  <c r="E16" i="4"/>
  <c r="D18" i="4"/>
  <c r="D24" i="4"/>
  <c r="F13" i="4"/>
  <c r="F24" i="4"/>
  <c r="F16" i="4"/>
  <c r="C20" i="4"/>
  <c r="J24" i="4"/>
  <c r="H25" i="4"/>
  <c r="G14" i="4"/>
  <c r="G12" i="4"/>
  <c r="F21" i="4"/>
  <c r="G23" i="4"/>
  <c r="E26" i="4"/>
  <c r="E12" i="4"/>
  <c r="E25" i="4"/>
  <c r="F17" i="4"/>
  <c r="K25" i="4"/>
  <c r="K16" i="4"/>
  <c r="K18" i="4"/>
  <c r="C16" i="4"/>
  <c r="C22" i="4"/>
  <c r="K26" i="4"/>
  <c r="F20" i="4"/>
  <c r="G26" i="4"/>
  <c r="C13" i="4"/>
  <c r="K23" i="4"/>
  <c r="K12" i="4"/>
  <c r="I13" i="4"/>
  <c r="C17" i="4"/>
  <c r="K19" i="4"/>
  <c r="K15" i="4"/>
  <c r="G21" i="4"/>
  <c r="F25" i="4"/>
  <c r="C21" i="4"/>
  <c r="F26" i="4"/>
  <c r="G20" i="4"/>
  <c r="K24" i="4"/>
  <c r="I19" i="4" l="1"/>
  <c r="H13" i="4"/>
  <c r="C24" i="4"/>
  <c r="H19" i="4"/>
  <c r="C23" i="4"/>
  <c r="K17" i="4"/>
  <c r="G24" i="4"/>
  <c r="F23" i="4"/>
  <c r="C26" i="4"/>
  <c r="C12" i="4"/>
  <c r="F15" i="4"/>
  <c r="F18" i="4"/>
  <c r="C25" i="4"/>
  <c r="K13" i="4"/>
  <c r="C15" i="4"/>
  <c r="F12" i="4"/>
  <c r="K20" i="4"/>
  <c r="C19" i="4"/>
  <c r="C14" i="4"/>
</calcChain>
</file>

<file path=xl/sharedStrings.xml><?xml version="1.0" encoding="utf-8"?>
<sst xmlns="http://schemas.openxmlformats.org/spreadsheetml/2006/main" count="1032" uniqueCount="336">
  <si>
    <t>VESSEL</t>
  </si>
  <si>
    <t>VOY NO.</t>
  </si>
  <si>
    <t>神戸</t>
  </si>
  <si>
    <t>東京</t>
    <rPh sb="0" eb="2">
      <t>トウキョウ</t>
    </rPh>
    <phoneticPr fontId="2"/>
  </si>
  <si>
    <t>横浜</t>
    <rPh sb="0" eb="2">
      <t>ヨコハマ</t>
    </rPh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</si>
  <si>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</si>
  <si>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</si>
  <si>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大阪</t>
    <rPh sb="0" eb="2">
      <t>オオサカ</t>
    </rPh>
    <phoneticPr fontId="2"/>
  </si>
  <si>
    <t>（金）</t>
    <rPh sb="1" eb="2">
      <t>キン</t>
    </rPh>
    <phoneticPr fontId="2"/>
  </si>
  <si>
    <t>青島</t>
    <rPh sb="0" eb="1">
      <t>アオ</t>
    </rPh>
    <rPh sb="1" eb="2">
      <t>シマ</t>
    </rPh>
    <phoneticPr fontId="2"/>
  </si>
  <si>
    <t>門司</t>
    <rPh sb="0" eb="2">
      <t>モジ</t>
    </rPh>
    <phoneticPr fontId="2"/>
  </si>
  <si>
    <t>連雲港</t>
    <rPh sb="0" eb="1">
      <t>レン</t>
    </rPh>
    <rPh sb="1" eb="2">
      <t>クモ</t>
    </rPh>
    <rPh sb="2" eb="3">
      <t>ミナト</t>
    </rPh>
    <phoneticPr fontId="2"/>
  </si>
  <si>
    <t xml:space="preserve"> シノトランスジャパン株式会社</t>
    <phoneticPr fontId="2"/>
  </si>
  <si>
    <t>中　外　運　日　本　公　司</t>
    <phoneticPr fontId="2"/>
  </si>
  <si>
    <t>博多</t>
    <rPh sb="0" eb="2">
      <t>ハカタ</t>
    </rPh>
    <phoneticPr fontId="2"/>
  </si>
  <si>
    <t>総　代　理　店</t>
    <phoneticPr fontId="2"/>
  </si>
  <si>
    <t>（月-月）</t>
    <rPh sb="1" eb="2">
      <t>ゲツ</t>
    </rPh>
    <rPh sb="3" eb="4">
      <t>ゲツ</t>
    </rPh>
    <phoneticPr fontId="2"/>
  </si>
  <si>
    <t>TEL : 03-3595-6321  FAX : 03-3595-6324</t>
    <phoneticPr fontId="2"/>
  </si>
  <si>
    <t>(土)</t>
    <rPh sb="1" eb="2">
      <t>ド</t>
    </rPh>
    <phoneticPr fontId="2"/>
  </si>
  <si>
    <r>
      <t>東京本社　東京都港区西新橋２－１１－６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ニュー西新橋ビル</t>
    </r>
    <r>
      <rPr>
        <sz val="9"/>
        <rFont val="Arial"/>
        <family val="2"/>
      </rPr>
      <t xml:space="preserve"> 3</t>
    </r>
    <r>
      <rPr>
        <sz val="9"/>
        <rFont val="ＭＳ Ｐゴシック"/>
        <family val="3"/>
        <charset val="128"/>
      </rPr>
      <t>階</t>
    </r>
    <rPh sb="0" eb="2">
      <t>トウキョウ</t>
    </rPh>
    <rPh sb="2" eb="4">
      <t>ホンシャ</t>
    </rPh>
    <rPh sb="5" eb="7">
      <t>トウキョウ</t>
    </rPh>
    <rPh sb="7" eb="8">
      <t>ト</t>
    </rPh>
    <rPh sb="8" eb="10">
      <t>ミナトク</t>
    </rPh>
    <rPh sb="10" eb="11">
      <t>ニシ</t>
    </rPh>
    <rPh sb="11" eb="13">
      <t>シンバシ</t>
    </rPh>
    <rPh sb="23" eb="26">
      <t>ニシシンバシ</t>
    </rPh>
    <rPh sb="30" eb="31">
      <t>カイ</t>
    </rPh>
    <phoneticPr fontId="2"/>
  </si>
  <si>
    <t>(木-金)</t>
    <rPh sb="1" eb="2">
      <t>モク</t>
    </rPh>
    <rPh sb="3" eb="4">
      <t>キン</t>
    </rPh>
    <phoneticPr fontId="2"/>
  </si>
  <si>
    <t>-</t>
  </si>
  <si>
    <r>
      <t xml:space="preserve">                </t>
    </r>
    <r>
      <rPr>
        <b/>
        <sz val="12"/>
        <rFont val="Arial Black"/>
        <family val="2"/>
      </rPr>
      <t/>
    </r>
    <phoneticPr fontId="2"/>
  </si>
  <si>
    <t>関西支店　大阪市中央区道修町２－１－１０　Ｔ・Ｍ・Ｂ道修町ビル４Ｆ</t>
    <rPh sb="0" eb="2">
      <t>カンサイ</t>
    </rPh>
    <rPh sb="2" eb="4">
      <t>シテン</t>
    </rPh>
    <rPh sb="5" eb="8">
      <t>オオサカシ</t>
    </rPh>
    <rPh sb="8" eb="10">
      <t>チュウオウ</t>
    </rPh>
    <rPh sb="10" eb="11">
      <t>ク</t>
    </rPh>
    <rPh sb="11" eb="14">
      <t>ドショウマチ</t>
    </rPh>
    <rPh sb="26" eb="27">
      <t>ミチ</t>
    </rPh>
    <rPh sb="27" eb="28">
      <t>シュウ</t>
    </rPh>
    <rPh sb="28" eb="29">
      <t>マチ</t>
    </rPh>
    <phoneticPr fontId="2"/>
  </si>
  <si>
    <t>（月-火）</t>
    <rPh sb="1" eb="2">
      <t>ゲツ</t>
    </rPh>
    <rPh sb="3" eb="4">
      <t>カ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</si>
  <si>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LIAN YUN GANG (</t>
    </r>
    <r>
      <rPr>
        <b/>
        <sz val="9"/>
        <rFont val="ＭＳ Ｐゴシック"/>
        <family val="3"/>
        <charset val="128"/>
      </rPr>
      <t>連雲港</t>
    </r>
    <r>
      <rPr>
        <b/>
        <sz val="9"/>
        <rFont val="Arial"/>
        <family val="2"/>
      </rPr>
      <t>)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8" eb="29">
      <t>レン</t>
    </rPh>
    <rPh sb="29" eb="30">
      <t>クモ</t>
    </rPh>
    <rPh sb="30" eb="31">
      <t>ミナト</t>
    </rPh>
    <rPh sb="44" eb="45">
      <t>アオ</t>
    </rPh>
    <rPh sb="45" eb="46">
      <t>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</si>
  <si>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3">
      <t>キタキュウシュウ</t>
    </rPh>
    <rPh sb="26" eb="27">
      <t>シン</t>
    </rPh>
    <rPh sb="27" eb="28">
      <t>ミナト</t>
    </rPh>
    <rPh sb="40" eb="41">
      <t>ケムリ</t>
    </rPh>
    <rPh sb="41" eb="42">
      <t>ダイ</t>
    </rPh>
    <rPh sb="54" eb="56">
      <t>ダイレン</t>
    </rPh>
    <phoneticPr fontId="2"/>
  </si>
  <si>
    <t>http://www.sinotrans.co.jp/</t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</si>
  <si>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 xml:space="preserve">LIAN YUN GANG </t>
    </r>
    <r>
      <rPr>
        <b/>
        <sz val="9"/>
        <rFont val="ＭＳ Ｐゴシック"/>
        <family val="3"/>
        <charset val="128"/>
      </rPr>
      <t>（連雲港）</t>
    </r>
    <r>
      <rPr>
        <b/>
        <sz val="9"/>
        <rFont val="Arial"/>
        <family val="2"/>
      </rPr>
      <t xml:space="preserve">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>
      <rPr>
        <b/>
        <sz val="9"/>
        <rFont val="Arial"/>
        <family val="2"/>
      </rPr>
      <t xml:space="preserve"> </t>
    </r>
    <rPh sb="7" eb="9">
      <t>カンサイ</t>
    </rPh>
    <rPh sb="10" eb="13">
      <t>キタキュウシュウ</t>
    </rPh>
    <rPh sb="32" eb="33">
      <t>レン</t>
    </rPh>
    <rPh sb="33" eb="34">
      <t>クモ</t>
    </rPh>
    <rPh sb="34" eb="35">
      <t>ミナト</t>
    </rPh>
    <rPh sb="48" eb="50">
      <t>アオシマ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</si>
  <si>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2" eb="23">
      <t>シン</t>
    </rPh>
    <rPh sb="23" eb="24">
      <t>ミナト</t>
    </rPh>
    <rPh sb="36" eb="38">
      <t>ダイレン</t>
    </rPh>
    <rPh sb="50" eb="51">
      <t>ケムリ</t>
    </rPh>
    <rPh sb="51" eb="52">
      <t>ダイ</t>
    </rPh>
    <phoneticPr fontId="2"/>
  </si>
  <si>
    <t>（木） NOCT</t>
    <rPh sb="1" eb="2">
      <t>モク</t>
    </rPh>
    <phoneticPr fontId="2"/>
  </si>
  <si>
    <t>PORT</t>
    <phoneticPr fontId="2"/>
  </si>
  <si>
    <t>SERVICE ROUTE</t>
    <phoneticPr fontId="2"/>
  </si>
  <si>
    <t>ABBREVIATION</t>
    <phoneticPr fontId="2"/>
  </si>
  <si>
    <t>TERMINAL</t>
    <phoneticPr fontId="2"/>
  </si>
  <si>
    <t>QINGDAO</t>
    <phoneticPr fontId="2"/>
  </si>
  <si>
    <t>QQCT</t>
    <phoneticPr fontId="2"/>
  </si>
  <si>
    <t xml:space="preserve">QIANWAN CONTAINER TERMINAL NO.3 </t>
    <phoneticPr fontId="2"/>
  </si>
  <si>
    <t>LIANYUNGANG</t>
    <phoneticPr fontId="2"/>
  </si>
  <si>
    <t>NOCT</t>
    <phoneticPr fontId="2"/>
  </si>
  <si>
    <t xml:space="preserve">NEW ORIENTAL CONTAINER TERMINAL </t>
    <phoneticPr fontId="2"/>
  </si>
  <si>
    <t>（火-火）</t>
    <rPh sb="1" eb="2">
      <t>ヒ</t>
    </rPh>
    <rPh sb="3" eb="4">
      <t>カ</t>
    </rPh>
    <phoneticPr fontId="2"/>
  </si>
  <si>
    <t>（火-水）</t>
    <rPh sb="1" eb="2">
      <t>ヒ</t>
    </rPh>
    <rPh sb="3" eb="4">
      <t>ミズ</t>
    </rPh>
    <phoneticPr fontId="2"/>
  </si>
  <si>
    <t>TEL : 06-6202-5823  FAX : 06-4706-7513</t>
    <phoneticPr fontId="2"/>
  </si>
  <si>
    <r>
      <rPr>
        <sz val="8"/>
        <rFont val="ＭＳ _xdf30_ႴシッႯ"/>
        <family val="3"/>
        <charset val="128"/>
      </rPr>
      <t>連雲港新東方</t>
    </r>
    <rPh sb="0" eb="1">
      <t>レン</t>
    </rPh>
    <rPh sb="1" eb="2">
      <t>クモ</t>
    </rPh>
    <rPh sb="2" eb="3">
      <t>ミナト</t>
    </rPh>
    <rPh sb="3" eb="4">
      <t>シン</t>
    </rPh>
    <rPh sb="4" eb="5">
      <t>ヒガシ</t>
    </rPh>
    <rPh sb="5" eb="6">
      <t>ホウ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</si>
  <si>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3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</si>
  <si>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4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</si>
  <si>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t>(火)</t>
    <rPh sb="1" eb="2">
      <t>カ</t>
    </rPh>
    <phoneticPr fontId="2"/>
  </si>
  <si>
    <t>(金) QQCT</t>
    <rPh sb="1" eb="2">
      <t>キン</t>
    </rPh>
    <phoneticPr fontId="2"/>
  </si>
  <si>
    <t>QQCTU</t>
    <phoneticPr fontId="2"/>
  </si>
  <si>
    <t xml:space="preserve">QIANWAN CONTAINER TERMINAL NO.4 </t>
    <phoneticPr fontId="2"/>
  </si>
  <si>
    <t>SUBJECT TO CHANGE WITH OR WITHOUT NOTICE</t>
    <phoneticPr fontId="2"/>
  </si>
  <si>
    <t>(月) QQCTU</t>
    <rPh sb="1" eb="2">
      <t>ゲツ</t>
    </rPh>
    <phoneticPr fontId="2"/>
  </si>
  <si>
    <t>(LQKS1)</t>
    <phoneticPr fontId="2"/>
  </si>
  <si>
    <t>(QKSY1)</t>
    <phoneticPr fontId="2"/>
  </si>
  <si>
    <t>(QA2)</t>
    <phoneticPr fontId="2"/>
  </si>
  <si>
    <t>SINOTRANS NAGOYA</t>
    <phoneticPr fontId="2"/>
  </si>
  <si>
    <t>LQKS1</t>
    <phoneticPr fontId="2"/>
  </si>
  <si>
    <r>
      <t>QA2/</t>
    </r>
    <r>
      <rPr>
        <sz val="8"/>
        <color indexed="10"/>
        <rFont val="Arial"/>
        <family val="2"/>
      </rPr>
      <t>QKSY1</t>
    </r>
    <phoneticPr fontId="2"/>
  </si>
  <si>
    <t>(金-金)</t>
    <rPh sb="1" eb="2">
      <t>キン</t>
    </rPh>
    <rPh sb="3" eb="4">
      <t>キン</t>
    </rPh>
    <phoneticPr fontId="2"/>
  </si>
  <si>
    <t>OPTIMA</t>
    <phoneticPr fontId="2"/>
  </si>
  <si>
    <t>JRS CANIS</t>
    <phoneticPr fontId="2"/>
  </si>
  <si>
    <t xml:space="preserve">            </t>
    <phoneticPr fontId="2"/>
  </si>
  <si>
    <t xml:space="preserve">   SINOTRANS CONTAINER LINES</t>
    <phoneticPr fontId="2"/>
  </si>
  <si>
    <t xml:space="preserve">                         SHIPPING SCHEDULE</t>
    <phoneticPr fontId="2"/>
  </si>
  <si>
    <t>WEBSITE URL:</t>
    <phoneticPr fontId="2"/>
  </si>
  <si>
    <t>COSCO SVC</t>
    <phoneticPr fontId="2"/>
  </si>
  <si>
    <t>(LQKS1)</t>
    <phoneticPr fontId="2"/>
  </si>
  <si>
    <t>(EB/WB)</t>
    <phoneticPr fontId="2"/>
  </si>
  <si>
    <t>-</t>
    <phoneticPr fontId="2"/>
  </si>
  <si>
    <t>SNL SVC</t>
    <phoneticPr fontId="2"/>
  </si>
  <si>
    <t>(QKSY1)</t>
    <phoneticPr fontId="2"/>
  </si>
  <si>
    <t>SITC SVC</t>
    <phoneticPr fontId="2"/>
  </si>
  <si>
    <t>(QA2)</t>
    <phoneticPr fontId="2"/>
  </si>
  <si>
    <t>(EB/WB)</t>
    <phoneticPr fontId="2"/>
  </si>
  <si>
    <t>-</t>
    <phoneticPr fontId="2"/>
  </si>
  <si>
    <t>OPTIMA</t>
    <phoneticPr fontId="2"/>
  </si>
  <si>
    <t>(LQKS1)</t>
    <phoneticPr fontId="2"/>
  </si>
  <si>
    <t>SINOTRANS NAGOYA</t>
    <phoneticPr fontId="2"/>
  </si>
  <si>
    <t>(QKSY1)</t>
    <phoneticPr fontId="2"/>
  </si>
  <si>
    <t>JRS CANIS</t>
    <phoneticPr fontId="2"/>
  </si>
  <si>
    <t>(QA2)</t>
    <phoneticPr fontId="2"/>
  </si>
  <si>
    <t>OPTIMA</t>
    <phoneticPr fontId="2"/>
  </si>
  <si>
    <t>(LQKS1)</t>
    <phoneticPr fontId="2"/>
  </si>
  <si>
    <t>SINOTRANS NAGOYA</t>
    <phoneticPr fontId="2"/>
  </si>
  <si>
    <t>CANCELED</t>
    <phoneticPr fontId="48"/>
  </si>
  <si>
    <r>
      <t xml:space="preserve">10/12-12
</t>
    </r>
    <r>
      <rPr>
        <sz val="8"/>
        <color indexed="10"/>
        <rFont val="ＭＳ Ｐゴシック"/>
        <family val="3"/>
        <charset val="128"/>
      </rPr>
      <t>香椎パークポート</t>
    </r>
    <phoneticPr fontId="48"/>
  </si>
  <si>
    <t xml:space="preserve">     +A1:O33       </t>
    <phoneticPr fontId="2"/>
  </si>
  <si>
    <t>(CJV)</t>
    <phoneticPr fontId="2"/>
  </si>
  <si>
    <t>(SKS7)</t>
  </si>
  <si>
    <t>(NA1)</t>
  </si>
  <si>
    <t>(SKY1)</t>
  </si>
  <si>
    <t>OPEN</t>
    <phoneticPr fontId="2"/>
  </si>
  <si>
    <t>OPEN</t>
    <phoneticPr fontId="48"/>
  </si>
  <si>
    <t>(LQNG1)</t>
  </si>
  <si>
    <t>(LQKT1)</t>
  </si>
  <si>
    <t>(LQKS1)</t>
  </si>
  <si>
    <t>(QKSY1)</t>
  </si>
  <si>
    <t>(QA2)</t>
  </si>
  <si>
    <t>(SKT5)</t>
  </si>
  <si>
    <t>(NKT1)</t>
  </si>
  <si>
    <t>(SKT4)</t>
  </si>
  <si>
    <t>(SNG5)</t>
  </si>
  <si>
    <t>(NCKT1)</t>
  </si>
  <si>
    <t>(NCKT2)</t>
  </si>
  <si>
    <t>(NCKS1)</t>
  </si>
  <si>
    <t>(NCKS2)</t>
  </si>
  <si>
    <t>(NCKS3)</t>
  </si>
  <si>
    <t>(NCKY1)</t>
  </si>
  <si>
    <t>-</t>
    <phoneticPr fontId="48"/>
  </si>
  <si>
    <t>(NCKS2)</t>
    <phoneticPr fontId="2"/>
  </si>
  <si>
    <t>(SKT2)</t>
    <phoneticPr fontId="48"/>
  </si>
  <si>
    <t>(SKT7)</t>
    <phoneticPr fontId="48"/>
  </si>
  <si>
    <t>CONTESSA</t>
  </si>
  <si>
    <t>SINOTRANS SHANGHAI</t>
    <phoneticPr fontId="48"/>
  </si>
  <si>
    <r>
      <t>JAPAN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NANJING (</t>
    </r>
    <r>
      <rPr>
        <b/>
        <sz val="9"/>
        <rFont val="ＭＳ Ｐゴシック"/>
        <family val="3"/>
        <charset val="128"/>
      </rPr>
      <t>南京</t>
    </r>
    <r>
      <rPr>
        <b/>
        <sz val="9"/>
        <rFont val="Arial"/>
        <family val="2"/>
      </rPr>
      <t>) - ZHANGJIAGANG (</t>
    </r>
    <r>
      <rPr>
        <b/>
        <sz val="9"/>
        <rFont val="ＭＳ Ｐゴシック"/>
        <family val="3"/>
        <charset val="128"/>
      </rPr>
      <t>張家港</t>
    </r>
    <r>
      <rPr>
        <b/>
        <sz val="9"/>
        <rFont val="Arial"/>
        <family val="2"/>
      </rPr>
      <t>) - NANTONG (</t>
    </r>
    <r>
      <rPr>
        <b/>
        <sz val="9"/>
        <rFont val="ＭＳ Ｐゴシック"/>
        <family val="3"/>
        <charset val="128"/>
      </rPr>
      <t>南通</t>
    </r>
    <r>
      <rPr>
        <b/>
        <sz val="9"/>
        <rFont val="Arial"/>
        <family val="2"/>
      </rPr>
      <t>)</t>
    </r>
    <rPh sb="17" eb="18">
      <t>ナン</t>
    </rPh>
    <rPh sb="18" eb="19">
      <t>キョウ</t>
    </rPh>
    <rPh sb="37" eb="38">
      <t>チョウ</t>
    </rPh>
    <rPh sb="38" eb="39">
      <t>イエ</t>
    </rPh>
    <rPh sb="39" eb="40">
      <t>ミナト</t>
    </rPh>
    <rPh sb="53" eb="54">
      <t>ナン</t>
    </rPh>
    <rPh sb="54" eb="55">
      <t>トオリ</t>
    </rPh>
    <phoneticPr fontId="2"/>
  </si>
  <si>
    <t>SINOTRANS QINGDAO</t>
    <phoneticPr fontId="2"/>
  </si>
  <si>
    <t>SNL NANJING</t>
    <phoneticPr fontId="48"/>
  </si>
  <si>
    <t>INVICTA</t>
    <phoneticPr fontId="48"/>
  </si>
  <si>
    <t>DONG HAI</t>
    <phoneticPr fontId="2"/>
  </si>
  <si>
    <t>(SNG7)</t>
    <phoneticPr fontId="48"/>
  </si>
  <si>
    <t>大阪</t>
    <rPh sb="0" eb="2">
      <t>オオサカ</t>
    </rPh>
    <phoneticPr fontId="48"/>
  </si>
  <si>
    <t>神戸</t>
    <rPh sb="0" eb="2">
      <t>コウベ</t>
    </rPh>
    <phoneticPr fontId="48"/>
  </si>
  <si>
    <t>(NJW2)</t>
    <phoneticPr fontId="48"/>
  </si>
  <si>
    <r>
      <t xml:space="preserve">JAPAN 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>NINGBO (</t>
    </r>
    <r>
      <rPr>
        <b/>
        <sz val="10"/>
        <rFont val="ＭＳ Ｐゴシック"/>
        <family val="3"/>
        <charset val="128"/>
      </rPr>
      <t>寧波）</t>
    </r>
    <r>
      <rPr>
        <b/>
        <sz val="10"/>
        <rFont val="Arial"/>
        <family val="2"/>
      </rPr>
      <t xml:space="preserve"> </t>
    </r>
    <r>
      <rPr>
        <b/>
        <sz val="10"/>
        <rFont val="ＭＳ Ｐゴシック"/>
        <family val="3"/>
        <charset val="128"/>
      </rPr>
      <t>サービス</t>
    </r>
    <rPh sb="17" eb="18">
      <t>ネイ</t>
    </rPh>
    <rPh sb="18" eb="19">
      <t>ナミ</t>
    </rPh>
    <phoneticPr fontId="2"/>
  </si>
  <si>
    <r>
      <t>JAPAN (</t>
    </r>
    <r>
      <rPr>
        <b/>
        <sz val="10"/>
        <rFont val="ＭＳ Ｐゴシック"/>
        <family val="3"/>
        <charset val="128"/>
      </rPr>
      <t>関東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 xml:space="preserve"> SHANGHAI (</t>
    </r>
    <r>
      <rPr>
        <b/>
        <sz val="10"/>
        <rFont val="ＭＳ Ｐゴシック"/>
        <family val="3"/>
        <charset val="128"/>
      </rPr>
      <t>上海</t>
    </r>
    <r>
      <rPr>
        <b/>
        <sz val="10"/>
        <rFont val="Arial"/>
        <family val="2"/>
      </rPr>
      <t xml:space="preserve">) </t>
    </r>
    <r>
      <rPr>
        <b/>
        <sz val="10"/>
        <rFont val="ＭＳ Ｐゴシック"/>
        <family val="3"/>
        <charset val="128"/>
      </rPr>
      <t>サービス</t>
    </r>
    <rPh sb="7" eb="9">
      <t>カントウ</t>
    </rPh>
    <rPh sb="24" eb="26">
      <t>シャンハイ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</si>
  <si>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SHANGHAI (</t>
    </r>
    <r>
      <rPr>
        <b/>
        <sz val="9"/>
        <rFont val="ＭＳ Ｐゴシック"/>
        <family val="3"/>
        <charset val="128"/>
      </rPr>
      <t>上海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1">
      <t>キタ</t>
    </rPh>
    <rPh sb="11" eb="13">
      <t>キュウシュウ</t>
    </rPh>
    <rPh sb="27" eb="29">
      <t>シャンハイ</t>
    </rPh>
    <phoneticPr fontId="2"/>
  </si>
  <si>
    <t>SINOTRANS BEIJING</t>
    <phoneticPr fontId="48"/>
  </si>
  <si>
    <r>
      <rPr>
        <b/>
        <sz val="9"/>
        <rFont val="ＤＦＰ特太ゴシック体"/>
        <family val="3"/>
        <charset val="128"/>
      </rPr>
      <t>大阪</t>
    </r>
  </si>
  <si>
    <r>
      <rPr>
        <b/>
        <sz val="9"/>
        <rFont val="ＤＦＰ特太ゴシック体"/>
        <family val="3"/>
        <charset val="128"/>
      </rPr>
      <t>神戸</t>
    </r>
  </si>
  <si>
    <r>
      <rPr>
        <b/>
        <sz val="9"/>
        <rFont val="ＤＦＰ特太ゴシック体"/>
        <family val="3"/>
        <charset val="128"/>
      </rPr>
      <t>門司</t>
    </r>
    <rPh sb="0" eb="2">
      <t>モジ</t>
    </rPh>
    <phoneticPr fontId="2"/>
  </si>
  <si>
    <t>QING YUN HE</t>
    <phoneticPr fontId="48"/>
  </si>
  <si>
    <t>ASIATIC QUEST</t>
    <phoneticPr fontId="48"/>
  </si>
  <si>
    <t>WES SINA</t>
    <phoneticPr fontId="2"/>
  </si>
  <si>
    <t>ESTIMA</t>
    <phoneticPr fontId="48"/>
  </si>
  <si>
    <t>PANJA BHUM</t>
    <phoneticPr fontId="2"/>
  </si>
  <si>
    <t>SINOTRANS BEIJING</t>
    <phoneticPr fontId="2"/>
  </si>
  <si>
    <t>SINOTRANS OSAKA</t>
    <phoneticPr fontId="48"/>
  </si>
  <si>
    <t>PANJA BHUM</t>
  </si>
  <si>
    <t>SINOTRANS DALIAN</t>
  </si>
  <si>
    <t>SINOTRANS KEELUNG</t>
  </si>
  <si>
    <t>EPONYMA</t>
    <phoneticPr fontId="48"/>
  </si>
  <si>
    <t>(NJ1)</t>
    <phoneticPr fontId="48"/>
  </si>
  <si>
    <t>博多</t>
    <rPh sb="0" eb="2">
      <t>ハカタ</t>
    </rPh>
    <phoneticPr fontId="48"/>
  </si>
  <si>
    <t>OKEE AURELIA</t>
    <phoneticPr fontId="48"/>
  </si>
  <si>
    <t>HAI LIAN SHENG</t>
    <phoneticPr fontId="2"/>
  </si>
  <si>
    <t>COSCO KIKU</t>
    <phoneticPr fontId="48"/>
  </si>
  <si>
    <t>WHITE DRAGON</t>
    <phoneticPr fontId="48"/>
  </si>
  <si>
    <t>SINOTRANS KAOHSIUNG</t>
    <phoneticPr fontId="48"/>
  </si>
  <si>
    <t>SITC CHANGDE</t>
    <phoneticPr fontId="48"/>
  </si>
  <si>
    <t>HECAN</t>
    <phoneticPr fontId="2"/>
  </si>
  <si>
    <t>SITC FENGHE</t>
    <phoneticPr fontId="48"/>
  </si>
  <si>
    <t>HANSA STEINBURG</t>
    <phoneticPr fontId="48"/>
  </si>
  <si>
    <t>GREEN HORIZON</t>
    <phoneticPr fontId="48"/>
  </si>
  <si>
    <t>SITC SHENZHEN</t>
    <phoneticPr fontId="2"/>
  </si>
  <si>
    <t>SINOTRANS BANGKOK</t>
    <phoneticPr fontId="48"/>
  </si>
  <si>
    <t>SITC JIANGSU</t>
    <phoneticPr fontId="48"/>
  </si>
  <si>
    <t>SITC TONGHE</t>
    <phoneticPr fontId="2"/>
  </si>
  <si>
    <t>SITC TONGHE</t>
    <phoneticPr fontId="48"/>
  </si>
  <si>
    <t>2609N</t>
    <phoneticPr fontId="48"/>
  </si>
  <si>
    <t>2617E/W</t>
    <phoneticPr fontId="2"/>
  </si>
  <si>
    <t>2618E/W</t>
    <phoneticPr fontId="2"/>
  </si>
  <si>
    <t>223E/W</t>
    <phoneticPr fontId="48"/>
  </si>
  <si>
    <t>(SKS2)</t>
    <phoneticPr fontId="2"/>
  </si>
  <si>
    <t>5/08-09</t>
    <phoneticPr fontId="48"/>
  </si>
  <si>
    <t>5/06-07</t>
    <phoneticPr fontId="48"/>
  </si>
  <si>
    <t>5/01-01</t>
    <phoneticPr fontId="48"/>
  </si>
  <si>
    <t>2618E/W</t>
    <phoneticPr fontId="48"/>
  </si>
  <si>
    <t>5/03-03</t>
    <phoneticPr fontId="48"/>
  </si>
  <si>
    <t>5/03-04</t>
    <phoneticPr fontId="48"/>
  </si>
  <si>
    <t>224E/W</t>
    <phoneticPr fontId="48"/>
  </si>
  <si>
    <t>5/02-03</t>
    <phoneticPr fontId="48"/>
  </si>
  <si>
    <r>
      <t xml:space="preserve">5/02-03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48"/>
  </si>
  <si>
    <r>
      <t xml:space="preserve">4/30-5/01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10" eb="12">
      <t>オオイ</t>
    </rPh>
    <phoneticPr fontId="48"/>
  </si>
  <si>
    <t>2611N</t>
    <phoneticPr fontId="48"/>
  </si>
  <si>
    <t>5/15-16</t>
    <phoneticPr fontId="48"/>
  </si>
  <si>
    <t>5/13-14</t>
    <phoneticPr fontId="48"/>
  </si>
  <si>
    <t>2609E/W</t>
    <phoneticPr fontId="48"/>
  </si>
  <si>
    <t>4/30-5/01</t>
    <phoneticPr fontId="48"/>
  </si>
  <si>
    <t>2619E/W</t>
    <phoneticPr fontId="2"/>
  </si>
  <si>
    <t>2609E/2609W</t>
    <phoneticPr fontId="2"/>
  </si>
  <si>
    <t>5/05-06</t>
    <phoneticPr fontId="2"/>
  </si>
  <si>
    <t>5/07-07</t>
    <phoneticPr fontId="2"/>
  </si>
  <si>
    <t>5/07-08</t>
    <phoneticPr fontId="2"/>
  </si>
  <si>
    <t>750E/W</t>
    <phoneticPr fontId="48"/>
  </si>
  <si>
    <t>5/04-04</t>
    <phoneticPr fontId="48"/>
  </si>
  <si>
    <t>5/04-05</t>
    <phoneticPr fontId="48"/>
  </si>
  <si>
    <t>152E/W</t>
    <phoneticPr fontId="48"/>
  </si>
  <si>
    <t>5/06-06</t>
    <phoneticPr fontId="48"/>
  </si>
  <si>
    <t>5/07-08</t>
    <phoneticPr fontId="48"/>
  </si>
  <si>
    <t>5/08-08</t>
    <phoneticPr fontId="48"/>
  </si>
  <si>
    <t>2619E/W</t>
    <phoneticPr fontId="48"/>
  </si>
  <si>
    <t>5/10-10</t>
    <phoneticPr fontId="48"/>
  </si>
  <si>
    <t>5/10-11</t>
    <phoneticPr fontId="48"/>
  </si>
  <si>
    <t>2611N/2612S</t>
    <phoneticPr fontId="2"/>
  </si>
  <si>
    <t>462E/W</t>
    <phoneticPr fontId="2"/>
  </si>
  <si>
    <t>5/04-04</t>
    <phoneticPr fontId="2"/>
  </si>
  <si>
    <t>5/04-05</t>
    <phoneticPr fontId="2"/>
  </si>
  <si>
    <t>407E/W</t>
    <phoneticPr fontId="2"/>
  </si>
  <si>
    <t xml:space="preserve">5/08-08
5/07 AM CUT </t>
    <phoneticPr fontId="2"/>
  </si>
  <si>
    <t>5/06-06</t>
    <phoneticPr fontId="2"/>
  </si>
  <si>
    <t>225E/W</t>
    <phoneticPr fontId="48"/>
  </si>
  <si>
    <t>5/05-06</t>
    <phoneticPr fontId="48"/>
  </si>
  <si>
    <r>
      <t xml:space="preserve">5/06-07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</si>
  <si>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5/07-07                              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</si>
  <si>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5/09-10</t>
    <phoneticPr fontId="48"/>
  </si>
  <si>
    <r>
      <t xml:space="preserve">5/09-10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48"/>
  </si>
  <si>
    <r>
      <t xml:space="preserve">5/07-08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48"/>
  </si>
  <si>
    <t>311E/W</t>
    <phoneticPr fontId="48"/>
  </si>
  <si>
    <t>5/07-07</t>
    <phoneticPr fontId="48"/>
  </si>
  <si>
    <t>5/09-09</t>
    <phoneticPr fontId="48"/>
  </si>
  <si>
    <t>2620E/W</t>
    <phoneticPr fontId="2"/>
  </si>
  <si>
    <t>088E/W</t>
    <phoneticPr fontId="2"/>
  </si>
  <si>
    <r>
      <t xml:space="preserve">5/05-05
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rgb="FF000000"/>
        <rFont val="Arial"/>
        <family val="3"/>
      </rPr>
      <t>C-1</t>
    </r>
    <rPh sb="8" eb="10">
      <t>ナンコウ</t>
    </rPh>
    <phoneticPr fontId="2"/>
  </si>
  <si>
    <r>
      <t xml:space="preserve">5/04-05                   </t>
    </r>
    <r>
      <rPr>
        <sz val="9"/>
        <color indexed="8"/>
        <rFont val="游ゴシック"/>
        <family val="3"/>
        <charset val="128"/>
      </rPr>
      <t>夢洲</t>
    </r>
    <rPh sb="26" eb="28">
      <t>ユメシマ</t>
    </rPh>
    <phoneticPr fontId="2"/>
  </si>
  <si>
    <t>5/05-05</t>
    <phoneticPr fontId="2"/>
  </si>
  <si>
    <r>
      <t xml:space="preserve">5/05-06 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  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20" eb="22">
      <t>カミグミ</t>
    </rPh>
    <phoneticPr fontId="2"/>
  </si>
  <si>
    <t>5/12-13</t>
    <phoneticPr fontId="2"/>
  </si>
  <si>
    <t>5/14-14</t>
    <phoneticPr fontId="2"/>
  </si>
  <si>
    <r>
      <t xml:space="preserve">5/06-06
</t>
    </r>
    <r>
      <rPr>
        <sz val="7.5"/>
        <color theme="1"/>
        <rFont val="ＭＳ Ｐゴシック"/>
        <family val="3"/>
        <charset val="128"/>
      </rPr>
      <t>南港</t>
    </r>
    <r>
      <rPr>
        <sz val="7.5"/>
        <color theme="1"/>
        <rFont val="Arial Black"/>
        <family val="2"/>
      </rPr>
      <t>C-2/4</t>
    </r>
    <phoneticPr fontId="2"/>
  </si>
  <si>
    <t>5/08-08</t>
    <phoneticPr fontId="2"/>
  </si>
  <si>
    <t>5/14-15</t>
    <phoneticPr fontId="2"/>
  </si>
  <si>
    <t xml:space="preserve">5/04-05          NUCT </t>
    <phoneticPr fontId="48"/>
  </si>
  <si>
    <r>
      <t xml:space="preserve">5/05-06
</t>
    </r>
    <r>
      <rPr>
        <b/>
        <sz val="8"/>
        <rFont val="ＭＳ Ｐゴシック"/>
        <family val="3"/>
        <charset val="128"/>
      </rPr>
      <t>品川公共</t>
    </r>
    <rPh sb="8" eb="10">
      <t>シナガワ</t>
    </rPh>
    <phoneticPr fontId="48"/>
  </si>
  <si>
    <r>
      <t xml:space="preserve">5/06-06
</t>
    </r>
    <r>
      <rPr>
        <b/>
        <sz val="8"/>
        <rFont val="游ゴシック"/>
        <family val="2"/>
        <charset val="128"/>
      </rPr>
      <t>南本牧</t>
    </r>
    <rPh sb="8" eb="9">
      <t>ミナミ</t>
    </rPh>
    <phoneticPr fontId="48"/>
  </si>
  <si>
    <t>240E/W</t>
    <phoneticPr fontId="48"/>
  </si>
  <si>
    <r>
      <t xml:space="preserve">5/04-04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48"/>
  </si>
  <si>
    <r>
      <t xml:space="preserve">5/04-04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48"/>
  </si>
  <si>
    <r>
      <t xml:space="preserve">5/05-05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48"/>
  </si>
  <si>
    <r>
      <t xml:space="preserve">5/05-05
</t>
    </r>
    <r>
      <rPr>
        <sz val="9"/>
        <rFont val="ＭＳ Ｐゴシック"/>
        <family val="3"/>
        <charset val="128"/>
      </rPr>
      <t>アイランドシティ</t>
    </r>
    <phoneticPr fontId="48"/>
  </si>
  <si>
    <r>
      <t xml:space="preserve">5/05-05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48"/>
  </si>
  <si>
    <t>2610S</t>
    <phoneticPr fontId="48"/>
  </si>
  <si>
    <t>2611N/2612S</t>
    <phoneticPr fontId="48"/>
  </si>
  <si>
    <t>TBN</t>
    <phoneticPr fontId="48"/>
  </si>
  <si>
    <t>751E/W</t>
    <phoneticPr fontId="48"/>
  </si>
  <si>
    <t>5/11-11</t>
    <phoneticPr fontId="48"/>
  </si>
  <si>
    <t>5/11-12</t>
    <phoneticPr fontId="48"/>
  </si>
  <si>
    <t>153E/W</t>
    <phoneticPr fontId="48"/>
  </si>
  <si>
    <t>5/13-13</t>
    <phoneticPr fontId="48"/>
  </si>
  <si>
    <t>5/14-15</t>
    <phoneticPr fontId="48"/>
  </si>
  <si>
    <t>5/15-15</t>
    <phoneticPr fontId="48"/>
  </si>
  <si>
    <r>
      <t xml:space="preserve">5/11-12
</t>
    </r>
    <r>
      <rPr>
        <sz val="8.5"/>
        <rFont val="游ゴシック"/>
        <family val="2"/>
        <charset val="128"/>
      </rPr>
      <t>夢洲</t>
    </r>
    <phoneticPr fontId="2"/>
  </si>
  <si>
    <r>
      <t xml:space="preserve">5/12-12
</t>
    </r>
    <r>
      <rPr>
        <sz val="8.5"/>
        <rFont val="游ゴシック"/>
        <family val="2"/>
        <charset val="128"/>
      </rPr>
      <t>住友倉庫</t>
    </r>
    <r>
      <rPr>
        <sz val="8.5"/>
        <rFont val="Arial"/>
        <family val="2"/>
      </rPr>
      <t>PC15-17</t>
    </r>
    <phoneticPr fontId="2"/>
  </si>
  <si>
    <t>463E/W</t>
    <phoneticPr fontId="2"/>
  </si>
  <si>
    <t>5/11-11</t>
    <phoneticPr fontId="2"/>
  </si>
  <si>
    <t>5/11-12</t>
    <phoneticPr fontId="2"/>
  </si>
  <si>
    <t>408E/W</t>
    <phoneticPr fontId="2"/>
  </si>
  <si>
    <t xml:space="preserve">5/15-15
5/14 AM CUT </t>
    <phoneticPr fontId="2"/>
  </si>
  <si>
    <t>5/13-13</t>
    <phoneticPr fontId="2"/>
  </si>
  <si>
    <t>226E/W</t>
    <phoneticPr fontId="48"/>
  </si>
  <si>
    <t>5/12-13</t>
    <phoneticPr fontId="48"/>
  </si>
  <si>
    <r>
      <t xml:space="preserve">5/13-14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</si>
  <si>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5/14-14                              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</si>
  <si>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2610E/2610W</t>
    <phoneticPr fontId="2"/>
  </si>
  <si>
    <t>5/12-12</t>
    <phoneticPr fontId="2"/>
  </si>
  <si>
    <t>5/15-15</t>
    <phoneticPr fontId="2"/>
  </si>
  <si>
    <t>085E/W</t>
    <phoneticPr fontId="48"/>
  </si>
  <si>
    <t xml:space="preserve">5/11-12         NUCT </t>
    <phoneticPr fontId="48"/>
  </si>
  <si>
    <t>5/12-13
青海公共</t>
    <phoneticPr fontId="48"/>
  </si>
  <si>
    <r>
      <t xml:space="preserve">5/13-13
</t>
    </r>
    <r>
      <rPr>
        <sz val="8"/>
        <rFont val="游ゴシック"/>
        <family val="2"/>
        <charset val="128"/>
      </rPr>
      <t>本牧</t>
    </r>
    <r>
      <rPr>
        <sz val="8"/>
        <rFont val="Arial"/>
        <family val="2"/>
      </rPr>
      <t>BC</t>
    </r>
    <phoneticPr fontId="48"/>
  </si>
  <si>
    <t>241E/W</t>
    <phoneticPr fontId="48"/>
  </si>
  <si>
    <r>
      <t xml:space="preserve">5/11-11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48"/>
  </si>
  <si>
    <r>
      <t xml:space="preserve">5/11-11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</si>
  <si>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</si>
  <si>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アイランドシティ</t>
    </r>
    <phoneticPr fontId="48"/>
  </si>
  <si>
    <r>
      <t xml:space="preserve">5/11-12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</si>
  <si>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48"/>
  </si>
  <si>
    <r>
      <t xml:space="preserve">5/04-05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48"/>
  </si>
  <si>
    <t>2610E/W</t>
    <phoneticPr fontId="48"/>
  </si>
  <si>
    <t>233/W</t>
    <phoneticPr fontId="48"/>
  </si>
  <si>
    <t>5/14-14</t>
    <phoneticPr fontId="48"/>
  </si>
  <si>
    <t>5/16-16</t>
    <phoneticPr fontId="48"/>
  </si>
  <si>
    <t>2621E/W</t>
    <phoneticPr fontId="2"/>
  </si>
  <si>
    <t>089E/W</t>
    <phoneticPr fontId="2"/>
  </si>
  <si>
    <t>2619/W</t>
    <phoneticPr fontId="2"/>
  </si>
  <si>
    <r>
      <t xml:space="preserve">5/12-12
</t>
    </r>
    <r>
      <rPr>
        <sz val="9"/>
        <color theme="1"/>
        <rFont val="ＭＳ Ｐゴシック"/>
        <family val="2"/>
        <charset val="128"/>
      </rPr>
      <t>夢洲</t>
    </r>
    <rPh sb="8" eb="10">
      <t>ユメシマ</t>
    </rPh>
    <phoneticPr fontId="2"/>
  </si>
  <si>
    <r>
      <t>5/11-12</t>
    </r>
    <r>
      <rPr>
        <b/>
        <sz val="9"/>
        <color indexed="8"/>
        <rFont val="ＭＳ Ｐゴシック"/>
        <family val="3"/>
        <charset val="128"/>
      </rPr>
      <t xml:space="preserve">　       </t>
    </r>
    <r>
      <rPr>
        <b/>
        <sz val="9"/>
        <color indexed="8"/>
        <rFont val="Arial"/>
        <family val="2"/>
      </rPr>
      <t xml:space="preserve">    </t>
    </r>
    <r>
      <rPr>
        <b/>
        <sz val="9"/>
        <color indexed="8"/>
        <rFont val="ＭＳ Ｐゴシック"/>
        <family val="3"/>
        <charset val="128"/>
      </rPr>
      <t>　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rgb="FF000000"/>
        <rFont val="Arial"/>
        <family val="3"/>
      </rPr>
      <t>C-1</t>
    </r>
    <rPh sb="20" eb="22">
      <t>ナンコウ</t>
    </rPh>
    <phoneticPr fontId="2"/>
  </si>
  <si>
    <r>
      <t>5/12-13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  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19" eb="21">
      <t>カミグミ</t>
    </rPh>
    <phoneticPr fontId="2"/>
  </si>
  <si>
    <t xml:space="preserve">SITC TIANJIN </t>
    <phoneticPr fontId="48"/>
  </si>
  <si>
    <t xml:space="preserve">5/12-13
5/12 AM CUT            </t>
    <phoneticPr fontId="48"/>
  </si>
  <si>
    <t>SITC QINZHOU</t>
    <phoneticPr fontId="48"/>
  </si>
  <si>
    <t>SITC QINHOU</t>
    <phoneticPr fontId="2"/>
  </si>
  <si>
    <t>CY CUT</t>
    <phoneticPr fontId="2"/>
  </si>
  <si>
    <t xml:space="preserve">OPEN </t>
    <phoneticPr fontId="2"/>
  </si>
  <si>
    <t>CFS CUT</t>
    <phoneticPr fontId="2"/>
  </si>
  <si>
    <t>CY CUT</t>
    <phoneticPr fontId="48"/>
  </si>
  <si>
    <t>CYCUT</t>
    <phoneticPr fontId="48"/>
  </si>
  <si>
    <t xml:space="preserve">OPEN </t>
    <phoneticPr fontId="48"/>
  </si>
  <si>
    <r>
      <t xml:space="preserve">5/03-04
</t>
    </r>
    <r>
      <rPr>
        <b/>
        <sz val="9"/>
        <rFont val="ＭＳ Ｐゴシック"/>
        <family val="3"/>
        <charset val="128"/>
      </rPr>
      <t>青海公共</t>
    </r>
    <phoneticPr fontId="48"/>
  </si>
  <si>
    <r>
      <t xml:space="preserve">5/10-11
</t>
    </r>
    <r>
      <rPr>
        <b/>
        <sz val="9"/>
        <rFont val="ＭＳ Ｐゴシック"/>
        <family val="3"/>
        <charset val="128"/>
      </rPr>
      <t>青海公共</t>
    </r>
    <phoneticPr fontId="48"/>
  </si>
  <si>
    <t>5/13-13
南港C-2/4</t>
    <rPh sb="8" eb="10">
      <t>ナンコウ</t>
    </rPh>
    <phoneticPr fontId="2"/>
  </si>
  <si>
    <r>
      <t>SINOTRANS HONG KONG</t>
    </r>
    <r>
      <rPr>
        <sz val="8"/>
        <color theme="1"/>
        <rFont val="ＭＳ Ｐゴシック"/>
        <family val="3"/>
        <charset val="128"/>
      </rPr>
      <t>（抜港）</t>
    </r>
    <rPh sb="20" eb="22">
      <t>バッコウ</t>
    </rPh>
    <phoneticPr fontId="2"/>
  </si>
  <si>
    <t>4/30</t>
    <phoneticPr fontId="48"/>
  </si>
  <si>
    <t>5/08</t>
    <phoneticPr fontId="48"/>
  </si>
  <si>
    <t>5/07</t>
    <phoneticPr fontId="48"/>
  </si>
  <si>
    <t>5/15</t>
    <phoneticPr fontId="48"/>
  </si>
  <si>
    <t>5/14</t>
    <phoneticPr fontId="48"/>
  </si>
  <si>
    <t>4/27</t>
    <phoneticPr fontId="2"/>
  </si>
  <si>
    <t>5/01</t>
    <phoneticPr fontId="2"/>
  </si>
  <si>
    <t>5/08</t>
    <phoneticPr fontId="2"/>
  </si>
  <si>
    <t>4/23</t>
    <phoneticPr fontId="2"/>
  </si>
  <si>
    <t>5/07</t>
    <phoneticPr fontId="2"/>
  </si>
  <si>
    <t>5/11</t>
    <phoneticPr fontId="2"/>
  </si>
  <si>
    <t>4/24</t>
    <phoneticPr fontId="2"/>
  </si>
  <si>
    <t>未定</t>
    <rPh sb="0" eb="2">
      <t>ミテイ</t>
    </rPh>
    <phoneticPr fontId="2"/>
  </si>
  <si>
    <t>4/30</t>
    <phoneticPr fontId="2"/>
  </si>
  <si>
    <t>4/23</t>
    <phoneticPr fontId="48"/>
  </si>
  <si>
    <t>5/01</t>
    <phoneticPr fontId="48"/>
  </si>
  <si>
    <t>未定</t>
    <rPh sb="0" eb="2">
      <t>ミテイ</t>
    </rPh>
    <phoneticPr fontId="48"/>
  </si>
  <si>
    <t>4/25</t>
    <phoneticPr fontId="48"/>
  </si>
  <si>
    <t>4/27</t>
    <phoneticPr fontId="48"/>
  </si>
  <si>
    <t>5/12
AM</t>
    <phoneticPr fontId="48"/>
  </si>
  <si>
    <t>5/02</t>
    <phoneticPr fontId="48"/>
  </si>
  <si>
    <t>5/13</t>
    <phoneticPr fontId="48"/>
  </si>
  <si>
    <t>5/12</t>
    <phoneticPr fontId="48"/>
  </si>
  <si>
    <t>5/12</t>
    <phoneticPr fontId="2"/>
  </si>
  <si>
    <t>5/11</t>
    <phoneticPr fontId="48"/>
  </si>
  <si>
    <t>4/21</t>
    <phoneticPr fontId="48"/>
  </si>
  <si>
    <t>4/28</t>
    <phoneticPr fontId="48"/>
  </si>
  <si>
    <t>4/24</t>
    <phoneticPr fontId="48"/>
  </si>
  <si>
    <t>4/22</t>
    <phoneticPr fontId="48"/>
  </si>
  <si>
    <t xml:space="preserve">5/05-06      </t>
    <phoneticPr fontId="48"/>
  </si>
  <si>
    <t>SITC FUJIAN</t>
    <phoneticPr fontId="48"/>
  </si>
  <si>
    <t>VOYAGE CANCELLED</t>
    <phoneticPr fontId="48"/>
  </si>
  <si>
    <t>4/28</t>
    <phoneticPr fontId="2"/>
  </si>
  <si>
    <t>5/13</t>
    <phoneticPr fontId="2"/>
  </si>
  <si>
    <t>5/14</t>
    <phoneticPr fontId="2"/>
  </si>
  <si>
    <t>4/25</t>
    <phoneticPr fontId="2"/>
  </si>
  <si>
    <t>5/04-05
夢洲</t>
    <phoneticPr fontId="2"/>
  </si>
  <si>
    <t>5/05-05
日新PC-13</t>
    <phoneticPr fontId="2"/>
  </si>
  <si>
    <r>
      <t>SITC FUJIAN</t>
    </r>
    <r>
      <rPr>
        <sz val="9"/>
        <rFont val="ＭＳ Ｐゴシック"/>
        <family val="3"/>
        <charset val="128"/>
      </rPr>
      <t xml:space="preserve"> （抜港）</t>
    </r>
    <rPh sb="13" eb="15">
      <t>バッコウ</t>
    </rPh>
    <phoneticPr fontId="2"/>
  </si>
  <si>
    <t>SITC KEELUNG</t>
    <phoneticPr fontId="2"/>
  </si>
  <si>
    <t>4/26</t>
    <phoneticPr fontId="48"/>
  </si>
  <si>
    <t>5/1</t>
    <phoneticPr fontId="2"/>
  </si>
  <si>
    <t>5/07AM</t>
    <phoneticPr fontId="2"/>
  </si>
  <si>
    <t>5/14AM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</si>
</sst>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mm/dd"/>
    <numFmt numFmtId="178" formatCode="m/dd"/>
  </numFmts>
  <fonts count="96">
    <font>
      <sz val="11"/>
      <name val="ＭＳ _xdf30_ႴシッႯ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ＤＦＰ特太ゴシック体"/>
      <family val="3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name val="Arial Black"/>
      <family val="2"/>
    </font>
    <font>
      <b/>
      <sz val="12"/>
      <name val="Arial Black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8"/>
      <name val="HG創英角ｺﾞｼｯｸUB"/>
      <family val="3"/>
      <charset val="128"/>
    </font>
    <font>
      <b/>
      <sz val="12"/>
      <name val="HG創英角ｺﾞｼｯｸUB"/>
      <family val="3"/>
      <charset val="128"/>
    </font>
    <font>
      <b/>
      <sz val="16"/>
      <name val="Arial Black"/>
      <family val="2"/>
    </font>
    <font>
      <sz val="9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8.5"/>
      <name val="Arial"/>
      <family val="2"/>
    </font>
    <font>
      <sz val="8.5"/>
      <name val="Arial"/>
      <family val="2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3"/>
      <name val="Arial Black"/>
      <family val="2"/>
    </font>
    <font>
      <sz val="11"/>
      <name val="ＭＳ _xdf30_ႴシッႯ"/>
      <family val="3"/>
      <charset val="128"/>
    </font>
    <font>
      <b/>
      <sz val="10"/>
      <name val="Arial"/>
      <family val="2"/>
    </font>
    <font>
      <b/>
      <sz val="10"/>
      <name val="ＤＦＰ特太ゴシック体"/>
      <family val="3"/>
      <charset val="128"/>
    </font>
    <font>
      <b/>
      <sz val="14"/>
      <name val="Arial Black"/>
      <family val="2"/>
    </font>
    <font>
      <b/>
      <sz val="21"/>
      <name val="Arial Black"/>
      <family val="2"/>
    </font>
    <font>
      <b/>
      <sz val="15"/>
      <name val="Arial Black"/>
      <family val="2"/>
    </font>
    <font>
      <sz val="7"/>
      <name val="Arial"/>
      <family val="2"/>
    </font>
    <font>
      <sz val="7"/>
      <name val="ＭＳ Ｐゴシック"/>
      <family val="3"/>
      <charset val="128"/>
    </font>
    <font>
      <b/>
      <sz val="7"/>
      <name val="Arial"/>
      <family val="2"/>
    </font>
    <font>
      <b/>
      <sz val="7"/>
      <name val="ＭＳ Ｐゴシック"/>
      <family val="3"/>
      <charset val="128"/>
    </font>
    <font>
      <b/>
      <sz val="17"/>
      <name val="Arial Black"/>
      <family val="2"/>
    </font>
    <font>
      <sz val="8"/>
      <color indexed="10"/>
      <name val="Arial"/>
      <family val="2"/>
    </font>
    <font>
      <sz val="8"/>
      <name val="ＭＳ _xdf30_ႴシッႯ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b/>
      <sz val="14"/>
      <color indexed="48"/>
      <name val="ＭＳ Ｐゴシック"/>
      <family val="3"/>
      <charset val="128"/>
    </font>
    <font>
      <sz val="6"/>
      <name val="ＭＳ _xdf30_ႴシッႯ"/>
      <family val="3"/>
      <charset val="128"/>
    </font>
    <font>
      <sz val="8"/>
      <color indexed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name val="ＭＳ _xdf30_ႴシッႯ"/>
      <family val="3"/>
      <charset val="128"/>
    </font>
    <font>
      <sz val="12"/>
      <name val="宋体"/>
      <family val="3"/>
      <charset val="128"/>
    </font>
    <font>
      <sz val="9"/>
      <color indexed="8"/>
      <name val="Arial"/>
      <family val="2"/>
    </font>
    <font>
      <sz val="12"/>
      <name val="宋体"/>
      <charset val="128"/>
    </font>
    <font>
      <sz val="9"/>
      <name val="游ゴシック"/>
      <family val="3"/>
      <charset val="128"/>
    </font>
    <font>
      <b/>
      <sz val="9"/>
      <color indexed="8"/>
      <name val="Arial"/>
      <family val="2"/>
    </font>
    <font>
      <b/>
      <sz val="9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2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11"/>
      <color theme="0"/>
      <name val="Arial"/>
      <family val="2"/>
    </font>
    <font>
      <b/>
      <sz val="10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.5"/>
      <color rgb="FFFF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 Black"/>
      <family val="2"/>
    </font>
    <font>
      <sz val="7.5"/>
      <color theme="1"/>
      <name val="Arial Black"/>
      <family val="2"/>
    </font>
    <font>
      <b/>
      <sz val="8"/>
      <color theme="1"/>
      <name val="Arial"/>
      <family val="2"/>
    </font>
    <font>
      <b/>
      <sz val="9"/>
      <name val="ＭＳ Ｐゴシック"/>
      <family val="2"/>
      <charset val="128"/>
    </font>
    <font>
      <sz val="8.5"/>
      <name val="游ゴシック"/>
      <family val="2"/>
      <charset val="128"/>
    </font>
    <font>
      <sz val="8"/>
      <name val="游ゴシック"/>
      <family val="2"/>
      <charset val="128"/>
    </font>
    <font>
      <b/>
      <sz val="8"/>
      <name val="游ゴシック"/>
      <family val="2"/>
      <charset val="128"/>
    </font>
    <font>
      <b/>
      <sz val="9"/>
      <color rgb="FF000000"/>
      <name val="Arial"/>
      <family val="3"/>
    </font>
    <font>
      <sz val="9"/>
      <color theme="1"/>
      <name val="ＭＳ Ｐゴシック"/>
      <family val="2"/>
      <charset val="128"/>
    </font>
    <font>
      <sz val="7.5"/>
      <color theme="1"/>
      <name val="ＭＳ Ｐゴシック"/>
      <family val="3"/>
      <charset val="128"/>
    </font>
    <font>
      <b/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ＭＳ Ｐゴシック"/>
      <family val="2"/>
      <charset val="128"/>
    </font>
    <font>
      <strike/>
      <sz val="8"/>
      <color theme="1"/>
      <name val="ＭＳ Ｐゴシック"/>
      <family val="3"/>
      <charset val="128"/>
    </font>
    <font>
      <strike/>
      <sz val="7.5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Arial"/>
      <family val="2"/>
    </font>
    <font>
      <sz val="11"/>
      <color rgb="FFFF0000"/>
      <name val="ＭＳ _xdf30_ႴシッႯ"/>
      <family val="3"/>
      <charset val="128"/>
    </font>
    <font>
      <strike/>
      <sz val="9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sz val="7.5"/>
      <color theme="1"/>
      <name val="Arial"/>
      <family val="2"/>
    </font>
    <font>
      <sz val="8.5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59" fillId="0" borderId="0">
      <alignment vertical="center"/>
    </xf>
  </cellStyleXfs>
  <cellXfs count="677">
    <xf numFmtId="0" fontId="0" fillId="0" borderId="0" xfId="0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1" applyAlignment="1" applyProtection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1" applyFill="1" applyAlignment="1" applyProtection="1"/>
    <xf numFmtId="0" fontId="10" fillId="0" borderId="0" xfId="0" applyFont="1"/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0" fillId="0" borderId="5" xfId="0" applyFont="1" applyBorder="1" applyAlignment="1">
      <alignment horizontal="right" vertical="center"/>
    </xf>
    <xf numFmtId="0" fontId="40" fillId="0" borderId="1" xfId="0" applyFont="1" applyBorder="1" applyAlignment="1">
      <alignment horizontal="center" vertical="center"/>
    </xf>
    <xf numFmtId="0" fontId="38" fillId="0" borderId="6" xfId="0" applyFont="1" applyBorder="1" applyAlignment="1">
      <alignment horizontal="right" vertical="center"/>
    </xf>
    <xf numFmtId="0" fontId="12" fillId="2" borderId="0" xfId="0" applyFont="1" applyFill="1"/>
    <xf numFmtId="0" fontId="3" fillId="0" borderId="7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5" fillId="0" borderId="0" xfId="1" applyFont="1" applyAlignment="1" applyProtection="1">
      <alignment vertical="center"/>
    </xf>
    <xf numFmtId="0" fontId="40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8" fillId="0" borderId="24" xfId="0" applyFont="1" applyBorder="1" applyAlignment="1">
      <alignment horizontal="center" vertical="center" wrapText="1"/>
    </xf>
    <xf numFmtId="0" fontId="60" fillId="2" borderId="0" xfId="0" applyFont="1" applyFill="1"/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3" fillId="0" borderId="0" xfId="0" applyFont="1"/>
    <xf numFmtId="0" fontId="15" fillId="0" borderId="5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20" fontId="3" fillId="0" borderId="19" xfId="0" applyNumberFormat="1" applyFont="1" applyBorder="1" applyAlignment="1">
      <alignment horizontal="right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9" fillId="3" borderId="33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0" fillId="0" borderId="35" xfId="0" applyFont="1" applyBorder="1" applyAlignment="1">
      <alignment horizontal="center" vertical="center"/>
    </xf>
    <xf numFmtId="177" fontId="12" fillId="0" borderId="0" xfId="0" applyNumberFormat="1" applyFont="1"/>
    <xf numFmtId="0" fontId="61" fillId="0" borderId="0" xfId="0" applyFont="1"/>
    <xf numFmtId="0" fontId="62" fillId="0" borderId="0" xfId="0" applyFont="1"/>
    <xf numFmtId="177" fontId="63" fillId="0" borderId="0" xfId="0" applyNumberFormat="1" applyFont="1"/>
    <xf numFmtId="0" fontId="61" fillId="0" borderId="0" xfId="0" applyFont="1" applyAlignment="1">
      <alignment wrapText="1"/>
    </xf>
    <xf numFmtId="0" fontId="63" fillId="0" borderId="0" xfId="0" applyFont="1" applyAlignment="1">
      <alignment wrapText="1"/>
    </xf>
    <xf numFmtId="0" fontId="63" fillId="0" borderId="0" xfId="0" applyFont="1"/>
    <xf numFmtId="178" fontId="63" fillId="0" borderId="0" xfId="0" applyNumberFormat="1" applyFont="1"/>
    <xf numFmtId="0" fontId="64" fillId="0" borderId="0" xfId="0" applyFont="1" applyAlignment="1">
      <alignment horizontal="center"/>
    </xf>
    <xf numFmtId="177" fontId="65" fillId="0" borderId="0" xfId="0" applyNumberFormat="1" applyFont="1"/>
    <xf numFmtId="0" fontId="65" fillId="0" borderId="0" xfId="0" applyFont="1" applyAlignment="1">
      <alignment wrapText="1"/>
    </xf>
    <xf numFmtId="0" fontId="64" fillId="0" borderId="0" xfId="0" applyFont="1" applyAlignment="1">
      <alignment horizontal="center" wrapText="1"/>
    </xf>
    <xf numFmtId="177" fontId="5" fillId="0" borderId="19" xfId="0" applyNumberFormat="1" applyFont="1" applyBorder="1"/>
    <xf numFmtId="177" fontId="3" fillId="0" borderId="2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3" fillId="3" borderId="32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78" fontId="10" fillId="0" borderId="36" xfId="0" applyNumberFormat="1" applyFont="1" applyBorder="1" applyAlignment="1">
      <alignment horizontal="center" vertical="center"/>
    </xf>
    <xf numFmtId="178" fontId="10" fillId="3" borderId="37" xfId="0" applyNumberFormat="1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178" fontId="10" fillId="3" borderId="38" xfId="0" applyNumberFormat="1" applyFont="1" applyFill="1" applyBorder="1" applyAlignment="1">
      <alignment horizontal="center" vertical="center" wrapText="1" shrinkToFit="1"/>
    </xf>
    <xf numFmtId="178" fontId="10" fillId="3" borderId="36" xfId="0" applyNumberFormat="1" applyFont="1" applyFill="1" applyBorder="1" applyAlignment="1">
      <alignment horizontal="center" vertical="center" wrapText="1"/>
    </xf>
    <xf numFmtId="178" fontId="10" fillId="3" borderId="39" xfId="0" applyNumberFormat="1" applyFont="1" applyFill="1" applyBorder="1" applyAlignment="1">
      <alignment horizontal="center" vertical="center" wrapText="1"/>
    </xf>
    <xf numFmtId="178" fontId="10" fillId="3" borderId="40" xfId="0" applyNumberFormat="1" applyFont="1" applyFill="1" applyBorder="1" applyAlignment="1">
      <alignment horizontal="center" vertical="center" wrapText="1"/>
    </xf>
    <xf numFmtId="178" fontId="10" fillId="0" borderId="41" xfId="0" applyNumberFormat="1" applyFont="1" applyBorder="1" applyAlignment="1">
      <alignment horizontal="center" vertical="center" wrapText="1"/>
    </xf>
    <xf numFmtId="177" fontId="15" fillId="3" borderId="24" xfId="0" applyNumberFormat="1" applyFont="1" applyFill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178" fontId="15" fillId="3" borderId="29" xfId="0" applyNumberFormat="1" applyFont="1" applyFill="1" applyBorder="1" applyAlignment="1">
      <alignment horizontal="center" vertical="center" wrapText="1"/>
    </xf>
    <xf numFmtId="178" fontId="15" fillId="3" borderId="24" xfId="0" applyNumberFormat="1" applyFont="1" applyFill="1" applyBorder="1" applyAlignment="1">
      <alignment horizontal="center" vertical="center" wrapText="1"/>
    </xf>
    <xf numFmtId="178" fontId="15" fillId="3" borderId="42" xfId="0" applyNumberFormat="1" applyFont="1" applyFill="1" applyBorder="1" applyAlignment="1">
      <alignment horizontal="center" vertical="center" wrapText="1"/>
    </xf>
    <xf numFmtId="178" fontId="15" fillId="3" borderId="30" xfId="0" applyNumberFormat="1" applyFont="1" applyFill="1" applyBorder="1" applyAlignment="1">
      <alignment horizontal="center" vertical="center" wrapText="1"/>
    </xf>
    <xf numFmtId="178" fontId="15" fillId="3" borderId="2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/>
    </xf>
    <xf numFmtId="178" fontId="10" fillId="0" borderId="43" xfId="0" applyNumberFormat="1" applyFont="1" applyBorder="1" applyAlignment="1">
      <alignment horizontal="center" vertical="center"/>
    </xf>
    <xf numFmtId="178" fontId="10" fillId="0" borderId="44" xfId="0" applyNumberFormat="1" applyFont="1" applyBorder="1" applyAlignment="1">
      <alignment horizontal="center" vertical="center" wrapText="1"/>
    </xf>
    <xf numFmtId="178" fontId="10" fillId="0" borderId="4" xfId="0" applyNumberFormat="1" applyFont="1" applyBorder="1" applyAlignment="1">
      <alignment horizontal="center" vertical="center" wrapText="1"/>
    </xf>
    <xf numFmtId="178" fontId="10" fillId="0" borderId="43" xfId="0" applyNumberFormat="1" applyFont="1" applyBorder="1" applyAlignment="1">
      <alignment horizontal="center" vertical="center" wrapText="1"/>
    </xf>
    <xf numFmtId="177" fontId="19" fillId="0" borderId="0" xfId="0" applyNumberFormat="1" applyFont="1" applyAlignment="1">
      <alignment horizontal="center" vertical="center"/>
    </xf>
    <xf numFmtId="177" fontId="10" fillId="0" borderId="13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vertical="center"/>
    </xf>
    <xf numFmtId="177" fontId="10" fillId="0" borderId="20" xfId="0" applyNumberFormat="1" applyFont="1" applyBorder="1" applyAlignment="1">
      <alignment vertical="center"/>
    </xf>
    <xf numFmtId="0" fontId="66" fillId="4" borderId="5" xfId="0" applyFont="1" applyFill="1" applyBorder="1" applyAlignment="1">
      <alignment vertical="center"/>
    </xf>
    <xf numFmtId="0" fontId="66" fillId="4" borderId="1" xfId="0" applyFont="1" applyFill="1" applyBorder="1" applyAlignment="1">
      <alignment horizontal="center" vertical="center"/>
    </xf>
    <xf numFmtId="0" fontId="66" fillId="4" borderId="11" xfId="0" applyFont="1" applyFill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67" fillId="4" borderId="12" xfId="0" applyFont="1" applyFill="1" applyBorder="1" applyAlignment="1">
      <alignment vertical="center"/>
    </xf>
    <xf numFmtId="0" fontId="67" fillId="4" borderId="35" xfId="0" applyFont="1" applyFill="1" applyBorder="1" applyAlignment="1">
      <alignment horizontal="center" vertical="center"/>
    </xf>
    <xf numFmtId="0" fontId="67" fillId="4" borderId="4" xfId="0" applyFont="1" applyFill="1" applyBorder="1" applyAlignment="1">
      <alignment horizontal="center" vertical="center"/>
    </xf>
    <xf numFmtId="178" fontId="67" fillId="4" borderId="40" xfId="0" applyNumberFormat="1" applyFont="1" applyFill="1" applyBorder="1" applyAlignment="1">
      <alignment horizontal="center" vertical="center" wrapText="1"/>
    </xf>
    <xf numFmtId="178" fontId="67" fillId="4" borderId="41" xfId="0" applyNumberFormat="1" applyFont="1" applyFill="1" applyBorder="1" applyAlignment="1">
      <alignment horizontal="center" vertical="center" wrapText="1"/>
    </xf>
    <xf numFmtId="178" fontId="67" fillId="4" borderId="36" xfId="0" quotePrefix="1" applyNumberFormat="1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shrinkToFit="1"/>
    </xf>
    <xf numFmtId="58" fontId="1" fillId="0" borderId="0" xfId="0" applyNumberFormat="1" applyFont="1"/>
    <xf numFmtId="58" fontId="3" fillId="0" borderId="0" xfId="0" applyNumberFormat="1" applyFont="1"/>
    <xf numFmtId="0" fontId="22" fillId="0" borderId="0" xfId="0" applyFont="1"/>
    <xf numFmtId="0" fontId="15" fillId="0" borderId="0" xfId="0" applyFont="1"/>
    <xf numFmtId="0" fontId="27" fillId="0" borderId="0" xfId="0" applyFont="1" applyAlignment="1">
      <alignment vertical="center"/>
    </xf>
    <xf numFmtId="0" fontId="68" fillId="0" borderId="0" xfId="0" applyFont="1" applyAlignment="1">
      <alignment horizontal="left" vertical="center" wrapText="1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49" fontId="6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6" fillId="0" borderId="0" xfId="1" applyFont="1" applyFill="1" applyAlignment="1" applyProtection="1">
      <alignment horizontal="left" wrapText="1"/>
    </xf>
    <xf numFmtId="0" fontId="6" fillId="0" borderId="0" xfId="1" applyFill="1" applyAlignment="1" applyProtection="1">
      <alignment horizontal="center"/>
    </xf>
    <xf numFmtId="56" fontId="0" fillId="0" borderId="0" xfId="0" applyNumberFormat="1"/>
    <xf numFmtId="0" fontId="0" fillId="0" borderId="0" xfId="0" applyAlignment="1">
      <alignment wrapText="1"/>
    </xf>
    <xf numFmtId="14" fontId="7" fillId="0" borderId="0" xfId="0" applyNumberFormat="1" applyFont="1" applyAlignment="1">
      <alignment wrapText="1"/>
    </xf>
    <xf numFmtId="56" fontId="9" fillId="0" borderId="0" xfId="0" applyNumberFormat="1" applyFont="1" applyAlignment="1">
      <alignment horizontal="center"/>
    </xf>
    <xf numFmtId="56" fontId="9" fillId="0" borderId="0" xfId="0" applyNumberFormat="1" applyFont="1" applyAlignment="1">
      <alignment horizontal="left"/>
    </xf>
    <xf numFmtId="0" fontId="69" fillId="0" borderId="0" xfId="0" applyFont="1" applyAlignment="1">
      <alignment horizontal="center" wrapText="1"/>
    </xf>
    <xf numFmtId="0" fontId="0" fillId="3" borderId="0" xfId="0" applyFill="1"/>
    <xf numFmtId="14" fontId="12" fillId="0" borderId="0" xfId="0" applyNumberFormat="1" applyFont="1"/>
    <xf numFmtId="0" fontId="70" fillId="3" borderId="0" xfId="0" applyFont="1" applyFill="1"/>
    <xf numFmtId="0" fontId="11" fillId="0" borderId="19" xfId="0" applyFont="1" applyBorder="1"/>
    <xf numFmtId="0" fontId="46" fillId="0" borderId="0" xfId="0" applyFont="1"/>
    <xf numFmtId="0" fontId="10" fillId="0" borderId="5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20" fontId="9" fillId="0" borderId="0" xfId="0" applyNumberFormat="1" applyFont="1"/>
    <xf numFmtId="0" fontId="15" fillId="0" borderId="19" xfId="0" applyFont="1" applyBorder="1"/>
    <xf numFmtId="0" fontId="41" fillId="0" borderId="26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4" fontId="9" fillId="0" borderId="0" xfId="0" applyNumberFormat="1" applyFont="1" applyAlignment="1">
      <alignment vertical="center"/>
    </xf>
    <xf numFmtId="20" fontId="9" fillId="0" borderId="0" xfId="0" applyNumberFormat="1" applyFont="1" applyAlignment="1">
      <alignment horizontal="center" vertical="center"/>
    </xf>
    <xf numFmtId="0" fontId="51" fillId="3" borderId="0" xfId="0" applyFont="1" applyFill="1"/>
    <xf numFmtId="0" fontId="9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3" borderId="56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center" vertical="center" shrinkToFit="1"/>
    </xf>
    <xf numFmtId="49" fontId="15" fillId="3" borderId="69" xfId="0" applyNumberFormat="1" applyFont="1" applyFill="1" applyBorder="1" applyAlignment="1">
      <alignment horizontal="center" vertical="center" shrinkToFit="1"/>
    </xf>
    <xf numFmtId="49" fontId="15" fillId="3" borderId="43" xfId="0" applyNumberFormat="1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49" fontId="10" fillId="3" borderId="24" xfId="0" applyNumberFormat="1" applyFont="1" applyFill="1" applyBorder="1" applyAlignment="1">
      <alignment horizontal="center" vertical="center"/>
    </xf>
    <xf numFmtId="49" fontId="24" fillId="3" borderId="54" xfId="0" applyNumberFormat="1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49" fontId="10" fillId="3" borderId="43" xfId="0" applyNumberFormat="1" applyFont="1" applyFill="1" applyBorder="1" applyAlignment="1">
      <alignment horizontal="center" vertical="center" wrapText="1" shrinkToFit="1"/>
    </xf>
    <xf numFmtId="49" fontId="72" fillId="3" borderId="42" xfId="0" applyNumberFormat="1" applyFont="1" applyFill="1" applyBorder="1" applyAlignment="1">
      <alignment horizontal="center" vertical="center" wrapText="1"/>
    </xf>
    <xf numFmtId="49" fontId="69" fillId="3" borderId="43" xfId="0" applyNumberFormat="1" applyFont="1" applyFill="1" applyBorder="1" applyAlignment="1">
      <alignment horizontal="center" vertical="center" shrinkToFit="1"/>
    </xf>
    <xf numFmtId="49" fontId="69" fillId="3" borderId="39" xfId="0" applyNumberFormat="1" applyFont="1" applyFill="1" applyBorder="1" applyAlignment="1">
      <alignment horizontal="center" vertical="center" wrapText="1" shrinkToFit="1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vertical="center" shrinkToFit="1"/>
    </xf>
    <xf numFmtId="0" fontId="10" fillId="3" borderId="36" xfId="0" applyFont="1" applyFill="1" applyBorder="1" applyAlignment="1">
      <alignment horizontal="center" vertical="center"/>
    </xf>
    <xf numFmtId="49" fontId="9" fillId="3" borderId="36" xfId="0" applyNumberFormat="1" applyFont="1" applyFill="1" applyBorder="1" applyAlignment="1">
      <alignment horizontal="center" vertical="center"/>
    </xf>
    <xf numFmtId="49" fontId="9" fillId="3" borderId="59" xfId="0" applyNumberFormat="1" applyFont="1" applyFill="1" applyBorder="1" applyAlignment="1">
      <alignment horizontal="center" vertical="center"/>
    </xf>
    <xf numFmtId="49" fontId="9" fillId="3" borderId="42" xfId="0" applyNumberFormat="1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3" borderId="56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center" vertical="center" shrinkToFit="1"/>
    </xf>
    <xf numFmtId="49" fontId="10" fillId="3" borderId="69" xfId="0" applyNumberFormat="1" applyFont="1" applyFill="1" applyBorder="1" applyAlignment="1">
      <alignment horizontal="center" vertical="center" shrinkToFit="1"/>
    </xf>
    <xf numFmtId="49" fontId="24" fillId="3" borderId="65" xfId="0" applyNumberFormat="1" applyFont="1" applyFill="1" applyBorder="1" applyAlignment="1">
      <alignment horizontal="center" vertical="center" wrapText="1"/>
    </xf>
    <xf numFmtId="49" fontId="24" fillId="3" borderId="43" xfId="14" applyNumberFormat="1" applyFont="1" applyFill="1" applyBorder="1" applyAlignment="1">
      <alignment horizontal="center" vertical="center" wrapText="1"/>
    </xf>
    <xf numFmtId="49" fontId="25" fillId="3" borderId="65" xfId="0" applyNumberFormat="1" applyFont="1" applyFill="1" applyBorder="1" applyAlignment="1">
      <alignment horizontal="center" vertical="center" wrapText="1"/>
    </xf>
    <xf numFmtId="49" fontId="25" fillId="3" borderId="43" xfId="14" applyNumberFormat="1" applyFont="1" applyFill="1" applyBorder="1" applyAlignment="1">
      <alignment horizontal="center" vertical="center" wrapText="1"/>
    </xf>
    <xf numFmtId="49" fontId="25" fillId="3" borderId="60" xfId="0" applyNumberFormat="1" applyFont="1" applyFill="1" applyBorder="1" applyAlignment="1">
      <alignment horizontal="center" vertical="center" wrapText="1"/>
    </xf>
    <xf numFmtId="49" fontId="25" fillId="3" borderId="39" xfId="0" applyNumberFormat="1" applyFont="1" applyFill="1" applyBorder="1" applyAlignment="1">
      <alignment horizontal="center" vertical="center" wrapText="1"/>
    </xf>
    <xf numFmtId="49" fontId="24" fillId="3" borderId="74" xfId="0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24" fillId="3" borderId="40" xfId="0" applyNumberFormat="1" applyFont="1" applyFill="1" applyBorder="1" applyAlignment="1">
      <alignment horizontal="center" vertical="center" wrapText="1"/>
    </xf>
    <xf numFmtId="49" fontId="24" fillId="3" borderId="68" xfId="0" applyNumberFormat="1" applyFont="1" applyFill="1" applyBorder="1" applyAlignment="1">
      <alignment horizontal="center" vertical="center" wrapText="1"/>
    </xf>
    <xf numFmtId="49" fontId="24" fillId="3" borderId="55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9" fontId="25" fillId="3" borderId="54" xfId="0" applyNumberFormat="1" applyFont="1" applyFill="1" applyBorder="1" applyAlignment="1">
      <alignment horizontal="center" vertical="center"/>
    </xf>
    <xf numFmtId="49" fontId="25" fillId="3" borderId="66" xfId="0" applyNumberFormat="1" applyFont="1" applyFill="1" applyBorder="1" applyAlignment="1">
      <alignment horizontal="center" vertical="center"/>
    </xf>
    <xf numFmtId="49" fontId="25" fillId="3" borderId="54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14" fontId="22" fillId="0" borderId="0" xfId="0" applyNumberFormat="1" applyFont="1"/>
    <xf numFmtId="14" fontId="14" fillId="0" borderId="0" xfId="0" applyNumberFormat="1" applyFont="1" applyAlignment="1">
      <alignment horizontal="center" vertical="center"/>
    </xf>
    <xf numFmtId="0" fontId="69" fillId="0" borderId="0" xfId="0" applyFont="1" applyAlignment="1">
      <alignment wrapText="1"/>
    </xf>
    <xf numFmtId="14" fontId="9" fillId="0" borderId="0" xfId="0" applyNumberFormat="1" applyFont="1"/>
    <xf numFmtId="14" fontId="8" fillId="0" borderId="26" xfId="0" applyNumberFormat="1" applyFont="1" applyBorder="1" applyAlignment="1">
      <alignment horizontal="center" vertical="center" wrapText="1"/>
    </xf>
    <xf numFmtId="49" fontId="25" fillId="3" borderId="36" xfId="0" applyNumberFormat="1" applyFont="1" applyFill="1" applyBorder="1" applyAlignment="1">
      <alignment horizontal="center" vertical="center" wrapText="1" shrinkToFit="1"/>
    </xf>
    <xf numFmtId="49" fontId="9" fillId="3" borderId="24" xfId="0" applyNumberFormat="1" applyFont="1" applyFill="1" applyBorder="1" applyAlignment="1">
      <alignment horizontal="center" vertical="center" shrinkToFit="1"/>
    </xf>
    <xf numFmtId="49" fontId="72" fillId="3" borderId="54" xfId="0" applyNumberFormat="1" applyFont="1" applyFill="1" applyBorder="1" applyAlignment="1">
      <alignment horizontal="center" vertical="center" wrapText="1"/>
    </xf>
    <xf numFmtId="49" fontId="72" fillId="3" borderId="66" xfId="0" applyNumberFormat="1" applyFont="1" applyFill="1" applyBorder="1" applyAlignment="1">
      <alignment horizontal="center" vertical="center"/>
    </xf>
    <xf numFmtId="49" fontId="25" fillId="3" borderId="39" xfId="0" applyNumberFormat="1" applyFont="1" applyFill="1" applyBorder="1" applyAlignment="1">
      <alignment horizontal="center" vertical="center" shrinkToFit="1"/>
    </xf>
    <xf numFmtId="49" fontId="24" fillId="3" borderId="56" xfId="0" applyNumberFormat="1" applyFont="1" applyFill="1" applyBorder="1" applyAlignment="1">
      <alignment horizontal="center" vertical="center" wrapText="1"/>
    </xf>
    <xf numFmtId="49" fontId="24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 shrinkToFit="1"/>
    </xf>
    <xf numFmtId="49" fontId="9" fillId="3" borderId="43" xfId="0" applyNumberFormat="1" applyFont="1" applyFill="1" applyBorder="1" applyAlignment="1">
      <alignment horizontal="center" vertical="center" wrapText="1" shrinkToFit="1"/>
    </xf>
    <xf numFmtId="49" fontId="9" fillId="3" borderId="42" xfId="0" applyNumberFormat="1" applyFont="1" applyFill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vertical="center" wrapText="1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49" fontId="9" fillId="3" borderId="30" xfId="0" quotePrefix="1" applyNumberFormat="1" applyFont="1" applyFill="1" applyBorder="1" applyAlignment="1">
      <alignment horizontal="center" vertical="center" wrapText="1"/>
    </xf>
    <xf numFmtId="49" fontId="11" fillId="3" borderId="40" xfId="0" quotePrefix="1" applyNumberFormat="1" applyFont="1" applyFill="1" applyBorder="1" applyAlignment="1">
      <alignment horizontal="center" vertical="center" wrapText="1"/>
    </xf>
    <xf numFmtId="49" fontId="11" fillId="3" borderId="54" xfId="0" quotePrefix="1" applyNumberFormat="1" applyFont="1" applyFill="1" applyBorder="1" applyAlignment="1">
      <alignment horizontal="center" vertical="center" wrapText="1"/>
    </xf>
    <xf numFmtId="49" fontId="11" fillId="3" borderId="66" xfId="0" quotePrefix="1" applyNumberFormat="1" applyFont="1" applyFill="1" applyBorder="1" applyAlignment="1">
      <alignment horizontal="center" vertical="center" wrapText="1"/>
    </xf>
    <xf numFmtId="49" fontId="9" fillId="3" borderId="24" xfId="0" quotePrefix="1" applyNumberFormat="1" applyFont="1" applyFill="1" applyBorder="1" applyAlignment="1">
      <alignment horizontal="center" vertical="center" wrapText="1"/>
    </xf>
    <xf numFmtId="178" fontId="9" fillId="3" borderId="42" xfId="0" applyNumberFormat="1" applyFont="1" applyFill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left" vertical="center"/>
    </xf>
    <xf numFmtId="49" fontId="9" fillId="0" borderId="56" xfId="0" quotePrefix="1" applyNumberFormat="1" applyFont="1" applyBorder="1" applyAlignment="1">
      <alignment horizontal="center" vertical="center" wrapText="1"/>
    </xf>
    <xf numFmtId="49" fontId="9" fillId="0" borderId="4" xfId="0" quotePrefix="1" applyNumberFormat="1" applyFont="1" applyBorder="1" applyAlignment="1">
      <alignment horizontal="center" vertical="center" wrapText="1"/>
    </xf>
    <xf numFmtId="49" fontId="11" fillId="0" borderId="43" xfId="0" quotePrefix="1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vertical="center"/>
    </xf>
    <xf numFmtId="0" fontId="9" fillId="0" borderId="68" xfId="0" applyFont="1" applyBorder="1" applyAlignment="1">
      <alignment vertical="center"/>
    </xf>
    <xf numFmtId="49" fontId="15" fillId="0" borderId="50" xfId="0" applyNumberFormat="1" applyFont="1" applyBorder="1" applyAlignment="1">
      <alignment horizontal="center" vertical="center" shrinkToFit="1"/>
    </xf>
    <xf numFmtId="49" fontId="10" fillId="0" borderId="43" xfId="0" applyNumberFormat="1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wrapText="1" shrinkToFit="1"/>
    </xf>
    <xf numFmtId="0" fontId="15" fillId="0" borderId="54" xfId="0" applyFont="1" applyBorder="1" applyAlignment="1">
      <alignment horizontal="center" vertical="center" shrinkToFit="1"/>
    </xf>
    <xf numFmtId="0" fontId="11" fillId="0" borderId="73" xfId="0" applyFont="1" applyBorder="1" applyAlignment="1">
      <alignment vertical="center" wrapText="1" shrinkToFit="1"/>
    </xf>
    <xf numFmtId="0" fontId="9" fillId="0" borderId="12" xfId="0" applyFont="1" applyBorder="1" applyAlignment="1">
      <alignment vertical="center" wrapText="1" shrinkToFit="1"/>
    </xf>
    <xf numFmtId="0" fontId="9" fillId="3" borderId="73" xfId="14" applyFont="1" applyFill="1" applyBorder="1" applyAlignment="1">
      <alignment vertical="center" shrinkToFit="1"/>
    </xf>
    <xf numFmtId="0" fontId="9" fillId="3" borderId="54" xfId="0" applyFont="1" applyFill="1" applyBorder="1" applyAlignment="1">
      <alignment horizontal="center" vertical="center"/>
    </xf>
    <xf numFmtId="0" fontId="9" fillId="3" borderId="47" xfId="14" applyFont="1" applyFill="1" applyBorder="1" applyAlignment="1">
      <alignment vertical="center" shrinkToFit="1"/>
    </xf>
    <xf numFmtId="0" fontId="9" fillId="3" borderId="51" xfId="0" applyFont="1" applyFill="1" applyBorder="1" applyAlignment="1">
      <alignment horizontal="center" vertical="center"/>
    </xf>
    <xf numFmtId="0" fontId="11" fillId="3" borderId="72" xfId="14" applyFont="1" applyFill="1" applyBorder="1" applyAlignment="1">
      <alignment vertical="center" shrinkToFit="1"/>
    </xf>
    <xf numFmtId="0" fontId="11" fillId="3" borderId="69" xfId="0" applyFont="1" applyFill="1" applyBorder="1" applyAlignment="1">
      <alignment horizontal="center" vertical="center"/>
    </xf>
    <xf numFmtId="49" fontId="11" fillId="3" borderId="69" xfId="14" applyNumberFormat="1" applyFont="1" applyFill="1" applyBorder="1" applyAlignment="1">
      <alignment horizontal="center" vertical="center"/>
    </xf>
    <xf numFmtId="14" fontId="76" fillId="0" borderId="26" xfId="0" applyNumberFormat="1" applyFont="1" applyBorder="1" applyAlignment="1">
      <alignment horizontal="center" vertical="center"/>
    </xf>
    <xf numFmtId="49" fontId="15" fillId="0" borderId="75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wrapText="1" shrinkToFit="1"/>
    </xf>
    <xf numFmtId="0" fontId="15" fillId="0" borderId="40" xfId="0" applyFont="1" applyBorder="1" applyAlignment="1">
      <alignment horizontal="left" vertical="center" shrinkToFit="1"/>
    </xf>
    <xf numFmtId="49" fontId="15" fillId="0" borderId="54" xfId="0" applyNumberFormat="1" applyFont="1" applyBorder="1" applyAlignment="1">
      <alignment horizontal="center" vertical="center" shrinkToFit="1"/>
    </xf>
    <xf numFmtId="0" fontId="25" fillId="3" borderId="5" xfId="14" applyFont="1" applyFill="1" applyBorder="1" applyAlignment="1">
      <alignment vertical="center" shrinkToFit="1"/>
    </xf>
    <xf numFmtId="0" fontId="9" fillId="3" borderId="58" xfId="0" applyFont="1" applyFill="1" applyBorder="1" applyAlignment="1">
      <alignment vertical="center" shrinkToFit="1"/>
    </xf>
    <xf numFmtId="49" fontId="9" fillId="3" borderId="4" xfId="0" applyNumberFormat="1" applyFont="1" applyFill="1" applyBorder="1" applyAlignment="1">
      <alignment horizontal="center" vertical="center"/>
    </xf>
    <xf numFmtId="49" fontId="69" fillId="0" borderId="44" xfId="0" applyNumberFormat="1" applyFont="1" applyBorder="1" applyAlignment="1">
      <alignment horizontal="center" vertical="center"/>
    </xf>
    <xf numFmtId="49" fontId="69" fillId="0" borderId="57" xfId="0" applyNumberFormat="1" applyFont="1" applyBorder="1" applyAlignment="1">
      <alignment horizontal="center" vertical="center" wrapText="1"/>
    </xf>
    <xf numFmtId="49" fontId="69" fillId="0" borderId="43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 wrapText="1"/>
    </xf>
    <xf numFmtId="49" fontId="72" fillId="0" borderId="74" xfId="0" applyNumberFormat="1" applyFont="1" applyBorder="1" applyAlignment="1">
      <alignment horizontal="center" vertical="center" wrapText="1"/>
    </xf>
    <xf numFmtId="49" fontId="72" fillId="0" borderId="75" xfId="0" applyNumberFormat="1" applyFont="1" applyBorder="1" applyAlignment="1">
      <alignment horizontal="center" vertical="center" wrapText="1"/>
    </xf>
    <xf numFmtId="49" fontId="72" fillId="0" borderId="66" xfId="0" applyNumberFormat="1" applyFont="1" applyBorder="1" applyAlignment="1">
      <alignment horizontal="center" vertical="center" wrapText="1"/>
    </xf>
    <xf numFmtId="49" fontId="72" fillId="0" borderId="71" xfId="0" applyNumberFormat="1" applyFont="1" applyBorder="1" applyAlignment="1">
      <alignment horizontal="center" vertical="center" wrapText="1"/>
    </xf>
    <xf numFmtId="49" fontId="69" fillId="0" borderId="2" xfId="0" applyNumberFormat="1" applyFont="1" applyBorder="1" applyAlignment="1">
      <alignment horizontal="center" vertical="center" wrapText="1"/>
    </xf>
    <xf numFmtId="49" fontId="69" fillId="0" borderId="1" xfId="0" applyNumberFormat="1" applyFont="1" applyBorder="1" applyAlignment="1">
      <alignment horizontal="center" vertical="center" wrapText="1"/>
    </xf>
    <xf numFmtId="49" fontId="69" fillId="0" borderId="11" xfId="0" applyNumberFormat="1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 wrapText="1"/>
    </xf>
    <xf numFmtId="49" fontId="11" fillId="0" borderId="66" xfId="0" applyNumberFormat="1" applyFont="1" applyBorder="1" applyAlignment="1">
      <alignment horizontal="center" vertical="center" wrapText="1"/>
    </xf>
    <xf numFmtId="49" fontId="11" fillId="0" borderId="71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72" fillId="0" borderId="30" xfId="14" applyFont="1" applyBorder="1" applyAlignment="1">
      <alignment vertical="center" shrinkToFit="1"/>
    </xf>
    <xf numFmtId="49" fontId="25" fillId="3" borderId="36" xfId="0" applyNumberFormat="1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/>
    </xf>
    <xf numFmtId="49" fontId="24" fillId="3" borderId="63" xfId="0" applyNumberFormat="1" applyFont="1" applyFill="1" applyBorder="1" applyAlignment="1">
      <alignment horizontal="center" vertical="center" wrapText="1"/>
    </xf>
    <xf numFmtId="176" fontId="1" fillId="0" borderId="19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49" fontId="73" fillId="0" borderId="66" xfId="0" applyNumberFormat="1" applyFont="1" applyBorder="1" applyAlignment="1">
      <alignment horizontal="center" vertical="center" shrinkToFit="1"/>
    </xf>
    <xf numFmtId="49" fontId="73" fillId="3" borderId="43" xfId="0" applyNumberFormat="1" applyFont="1" applyFill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/>
    </xf>
    <xf numFmtId="49" fontId="73" fillId="0" borderId="75" xfId="0" applyNumberFormat="1" applyFont="1" applyBorder="1" applyAlignment="1">
      <alignment horizontal="center" vertical="center" shrinkToFit="1"/>
    </xf>
    <xf numFmtId="49" fontId="73" fillId="3" borderId="57" xfId="0" applyNumberFormat="1" applyFont="1" applyFill="1" applyBorder="1" applyAlignment="1">
      <alignment horizontal="center" vertical="center" shrinkToFit="1"/>
    </xf>
    <xf numFmtId="0" fontId="83" fillId="0" borderId="74" xfId="0" applyFont="1" applyBorder="1" applyAlignment="1">
      <alignment horizontal="center" vertical="center"/>
    </xf>
    <xf numFmtId="0" fontId="83" fillId="0" borderId="40" xfId="0" applyFont="1" applyBorder="1" applyAlignment="1">
      <alignment horizontal="center" vertical="center"/>
    </xf>
    <xf numFmtId="49" fontId="74" fillId="3" borderId="57" xfId="0" applyNumberFormat="1" applyFont="1" applyFill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49" fontId="15" fillId="0" borderId="74" xfId="0" applyNumberFormat="1" applyFont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vertical="center" wrapText="1"/>
    </xf>
    <xf numFmtId="49" fontId="15" fillId="3" borderId="44" xfId="0" applyNumberFormat="1" applyFont="1" applyFill="1" applyBorder="1" applyAlignment="1">
      <alignment horizontal="center" vertical="center" wrapText="1"/>
    </xf>
    <xf numFmtId="49" fontId="15" fillId="0" borderId="75" xfId="0" applyNumberFormat="1" applyFont="1" applyBorder="1" applyAlignment="1">
      <alignment horizontal="center" vertical="center" wrapText="1"/>
    </xf>
    <xf numFmtId="49" fontId="10" fillId="3" borderId="57" xfId="0" applyNumberFormat="1" applyFont="1" applyFill="1" applyBorder="1" applyAlignment="1">
      <alignment horizontal="center" vertical="center" wrapText="1"/>
    </xf>
    <xf numFmtId="49" fontId="15" fillId="3" borderId="57" xfId="0" applyNumberFormat="1" applyFont="1" applyFill="1" applyBorder="1" applyAlignment="1">
      <alignment horizontal="center" vertical="center" wrapText="1"/>
    </xf>
    <xf numFmtId="49" fontId="15" fillId="3" borderId="67" xfId="0" applyNumberFormat="1" applyFont="1" applyFill="1" applyBorder="1" applyAlignment="1">
      <alignment horizontal="center" vertical="center" shrinkToFit="1"/>
    </xf>
    <xf numFmtId="49" fontId="10" fillId="3" borderId="67" xfId="0" applyNumberFormat="1" applyFont="1" applyFill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wrapText="1"/>
    </xf>
    <xf numFmtId="49" fontId="15" fillId="3" borderId="72" xfId="0" applyNumberFormat="1" applyFont="1" applyFill="1" applyBorder="1" applyAlignment="1">
      <alignment horizontal="center" vertical="center" shrinkToFit="1"/>
    </xf>
    <xf numFmtId="49" fontId="15" fillId="3" borderId="43" xfId="0" applyNumberFormat="1" applyFont="1" applyFill="1" applyBorder="1" applyAlignment="1">
      <alignment horizontal="center" vertical="center" wrapText="1"/>
    </xf>
    <xf numFmtId="49" fontId="10" fillId="3" borderId="72" xfId="0" applyNumberFormat="1" applyFont="1" applyFill="1" applyBorder="1" applyAlignment="1">
      <alignment horizontal="center" vertical="center" shrinkToFit="1"/>
    </xf>
    <xf numFmtId="49" fontId="3" fillId="3" borderId="43" xfId="0" applyNumberFormat="1" applyFont="1" applyFill="1" applyBorder="1" applyAlignment="1">
      <alignment horizontal="center" vertical="center" wrapText="1"/>
    </xf>
    <xf numFmtId="49" fontId="15" fillId="0" borderId="71" xfId="0" applyNumberFormat="1" applyFont="1" applyBorder="1" applyAlignment="1">
      <alignment horizontal="center" vertical="center" wrapText="1"/>
    </xf>
    <xf numFmtId="49" fontId="15" fillId="3" borderId="65" xfId="0" applyNumberFormat="1" applyFont="1" applyFill="1" applyBorder="1" applyAlignment="1">
      <alignment horizontal="center" vertical="center" wrapText="1"/>
    </xf>
    <xf numFmtId="49" fontId="10" fillId="3" borderId="65" xfId="0" applyNumberFormat="1" applyFont="1" applyFill="1" applyBorder="1" applyAlignment="1">
      <alignment horizontal="center" vertical="center" wrapText="1"/>
    </xf>
    <xf numFmtId="49" fontId="10" fillId="3" borderId="43" xfId="0" applyNumberFormat="1" applyFont="1" applyFill="1" applyBorder="1" applyAlignment="1">
      <alignment horizontal="center" vertical="center" wrapText="1"/>
    </xf>
    <xf numFmtId="49" fontId="11" fillId="3" borderId="74" xfId="0" quotePrefix="1" applyNumberFormat="1" applyFont="1" applyFill="1" applyBorder="1" applyAlignment="1">
      <alignment horizontal="center" vertical="center" wrapText="1"/>
    </xf>
    <xf numFmtId="49" fontId="9" fillId="3" borderId="1" xfId="0" quotePrefix="1" applyNumberFormat="1" applyFont="1" applyFill="1" applyBorder="1" applyAlignment="1">
      <alignment horizontal="center" vertical="center" wrapText="1"/>
    </xf>
    <xf numFmtId="49" fontId="9" fillId="0" borderId="44" xfId="0" quotePrefix="1" applyNumberFormat="1" applyFont="1" applyBorder="1" applyAlignment="1">
      <alignment horizontal="center" vertical="center" wrapText="1"/>
    </xf>
    <xf numFmtId="49" fontId="11" fillId="3" borderId="75" xfId="0" quotePrefix="1" applyNumberFormat="1" applyFont="1" applyFill="1" applyBorder="1" applyAlignment="1">
      <alignment horizontal="center" vertical="center" wrapText="1"/>
    </xf>
    <xf numFmtId="178" fontId="9" fillId="3" borderId="29" xfId="0" applyNumberFormat="1" applyFont="1" applyFill="1" applyBorder="1" applyAlignment="1">
      <alignment horizontal="center" vertical="center" wrapText="1"/>
    </xf>
    <xf numFmtId="49" fontId="11" fillId="0" borderId="57" xfId="0" quotePrefix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49" fontId="11" fillId="0" borderId="40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3" borderId="42" xfId="0" quotePrefix="1" applyNumberFormat="1" applyFont="1" applyFill="1" applyBorder="1" applyAlignment="1">
      <alignment horizontal="center" vertical="center" wrapText="1"/>
    </xf>
    <xf numFmtId="49" fontId="9" fillId="0" borderId="43" xfId="0" quotePrefix="1" applyNumberFormat="1" applyFont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center" vertical="center" wrapText="1"/>
    </xf>
    <xf numFmtId="49" fontId="9" fillId="3" borderId="29" xfId="0" quotePrefix="1" applyNumberFormat="1" applyFont="1" applyFill="1" applyBorder="1" applyAlignment="1">
      <alignment horizontal="center" vertical="center" wrapText="1"/>
    </xf>
    <xf numFmtId="49" fontId="9" fillId="0" borderId="57" xfId="0" quotePrefix="1" applyNumberFormat="1" applyFont="1" applyBorder="1" applyAlignment="1">
      <alignment horizontal="center" vertical="center" wrapText="1"/>
    </xf>
    <xf numFmtId="49" fontId="11" fillId="3" borderId="71" xfId="0" quotePrefix="1" applyNumberFormat="1" applyFont="1" applyFill="1" applyBorder="1" applyAlignment="1">
      <alignment horizontal="center" vertical="center" wrapText="1"/>
    </xf>
    <xf numFmtId="178" fontId="9" fillId="3" borderId="11" xfId="0" applyNumberFormat="1" applyFont="1" applyFill="1" applyBorder="1" applyAlignment="1">
      <alignment horizontal="center" vertical="center" wrapText="1"/>
    </xf>
    <xf numFmtId="49" fontId="11" fillId="0" borderId="65" xfId="0" quotePrefix="1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4" fillId="0" borderId="8" xfId="0" applyFont="1" applyBorder="1" applyAlignment="1">
      <alignment horizontal="center" vertical="center"/>
    </xf>
    <xf numFmtId="0" fontId="84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9" fontId="9" fillId="3" borderId="57" xfId="0" applyNumberFormat="1" applyFont="1" applyFill="1" applyBorder="1" applyAlignment="1">
      <alignment horizontal="center" vertical="center"/>
    </xf>
    <xf numFmtId="49" fontId="9" fillId="3" borderId="56" xfId="0" applyNumberFormat="1" applyFont="1" applyFill="1" applyBorder="1" applyAlignment="1">
      <alignment horizontal="center" vertical="center"/>
    </xf>
    <xf numFmtId="49" fontId="9" fillId="3" borderId="43" xfId="0" applyNumberFormat="1" applyFont="1" applyFill="1" applyBorder="1" applyAlignment="1">
      <alignment horizontal="center" vertical="center"/>
    </xf>
    <xf numFmtId="0" fontId="9" fillId="0" borderId="47" xfId="0" applyFont="1" applyBorder="1" applyAlignment="1">
      <alignment vertical="center" shrinkToFit="1"/>
    </xf>
    <xf numFmtId="0" fontId="10" fillId="0" borderId="24" xfId="0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0" borderId="72" xfId="0" applyFont="1" applyBorder="1" applyAlignment="1">
      <alignment vertical="center" wrapText="1" shrinkToFit="1"/>
    </xf>
    <xf numFmtId="0" fontId="15" fillId="0" borderId="4" xfId="0" applyFont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49" fontId="11" fillId="0" borderId="56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vertical="center" shrinkToFit="1"/>
    </xf>
    <xf numFmtId="49" fontId="9" fillId="0" borderId="39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25" fillId="0" borderId="39" xfId="0" applyNumberFormat="1" applyFont="1" applyBorder="1" applyAlignment="1">
      <alignment horizontal="center" vertical="center" wrapText="1"/>
    </xf>
    <xf numFmtId="49" fontId="11" fillId="0" borderId="4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 shrinkToFit="1"/>
    </xf>
    <xf numFmtId="49" fontId="9" fillId="0" borderId="57" xfId="0" applyNumberFormat="1" applyFont="1" applyBorder="1" applyAlignment="1">
      <alignment horizontal="center" vertical="center"/>
    </xf>
    <xf numFmtId="49" fontId="9" fillId="0" borderId="56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65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 shrinkToFit="1"/>
    </xf>
    <xf numFmtId="0" fontId="15" fillId="0" borderId="24" xfId="0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59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39" xfId="0" applyNumberFormat="1" applyFont="1" applyBorder="1" applyAlignment="1">
      <alignment horizontal="center" vertical="center" wrapText="1" shrinkToFit="1"/>
    </xf>
    <xf numFmtId="49" fontId="11" fillId="0" borderId="60" xfId="0" applyNumberFormat="1" applyFont="1" applyBorder="1" applyAlignment="1">
      <alignment horizontal="center" vertical="center" wrapText="1" shrinkToFit="1"/>
    </xf>
    <xf numFmtId="49" fontId="11" fillId="0" borderId="38" xfId="0" applyNumberFormat="1" applyFont="1" applyBorder="1" applyAlignment="1">
      <alignment horizontal="center" vertical="center" wrapText="1" shrinkToFit="1"/>
    </xf>
    <xf numFmtId="49" fontId="11" fillId="0" borderId="43" xfId="0" applyNumberFormat="1" applyFont="1" applyBorder="1" applyAlignment="1">
      <alignment horizontal="center" vertical="center" wrapText="1" shrinkToFit="1"/>
    </xf>
    <xf numFmtId="49" fontId="11" fillId="0" borderId="44" xfId="0" applyNumberFormat="1" applyFont="1" applyBorder="1" applyAlignment="1">
      <alignment horizontal="center" vertical="center" wrapText="1" shrinkToFit="1"/>
    </xf>
    <xf numFmtId="49" fontId="11" fillId="0" borderId="43" xfId="0" applyNumberFormat="1" applyFont="1" applyBorder="1" applyAlignment="1">
      <alignment horizontal="center" vertical="center" shrinkToFit="1"/>
    </xf>
    <xf numFmtId="49" fontId="11" fillId="0" borderId="65" xfId="0" applyNumberFormat="1" applyFont="1" applyBorder="1" applyAlignment="1">
      <alignment horizontal="center" vertical="center" shrinkToFit="1"/>
    </xf>
    <xf numFmtId="49" fontId="11" fillId="0" borderId="57" xfId="0" applyNumberFormat="1" applyFont="1" applyBorder="1" applyAlignment="1">
      <alignment horizontal="center" vertical="center" shrinkToFit="1"/>
    </xf>
    <xf numFmtId="49" fontId="9" fillId="0" borderId="42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49" fontId="25" fillId="3" borderId="60" xfId="13" quotePrefix="1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49" fontId="9" fillId="3" borderId="75" xfId="0" applyNumberFormat="1" applyFont="1" applyFill="1" applyBorder="1" applyAlignment="1">
      <alignment horizontal="center" vertical="center"/>
    </xf>
    <xf numFmtId="49" fontId="9" fillId="3" borderId="64" xfId="14" applyNumberFormat="1" applyFont="1" applyFill="1" applyBorder="1" applyAlignment="1">
      <alignment horizontal="center" vertical="center"/>
    </xf>
    <xf numFmtId="49" fontId="72" fillId="0" borderId="29" xfId="0" applyNumberFormat="1" applyFont="1" applyBorder="1" applyAlignment="1">
      <alignment horizontal="center" vertical="center"/>
    </xf>
    <xf numFmtId="49" fontId="11" fillId="3" borderId="67" xfId="14" applyNumberFormat="1" applyFont="1" applyFill="1" applyBorder="1" applyAlignment="1">
      <alignment horizontal="center" vertical="center"/>
    </xf>
    <xf numFmtId="49" fontId="25" fillId="3" borderId="66" xfId="0" applyNumberFormat="1" applyFont="1" applyFill="1" applyBorder="1" applyAlignment="1">
      <alignment horizontal="center" vertical="center" wrapText="1"/>
    </xf>
    <xf numFmtId="49" fontId="25" fillId="3" borderId="39" xfId="13" applyNumberFormat="1" applyFont="1" applyFill="1" applyBorder="1" applyAlignment="1">
      <alignment horizontal="center" vertical="center" wrapText="1"/>
    </xf>
    <xf numFmtId="49" fontId="11" fillId="3" borderId="72" xfId="14" applyNumberFormat="1" applyFont="1" applyFill="1" applyBorder="1" applyAlignment="1">
      <alignment horizontal="center" vertical="center"/>
    </xf>
    <xf numFmtId="49" fontId="24" fillId="3" borderId="43" xfId="0" applyNumberFormat="1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/>
    </xf>
    <xf numFmtId="49" fontId="25" fillId="3" borderId="71" xfId="0" applyNumberFormat="1" applyFont="1" applyFill="1" applyBorder="1" applyAlignment="1">
      <alignment horizontal="center" vertical="center" wrapText="1"/>
    </xf>
    <xf numFmtId="49" fontId="25" fillId="3" borderId="60" xfId="13" applyNumberFormat="1" applyFont="1" applyFill="1" applyBorder="1" applyAlignment="1">
      <alignment horizontal="center" vertical="center" wrapText="1"/>
    </xf>
    <xf numFmtId="0" fontId="83" fillId="0" borderId="27" xfId="0" applyFont="1" applyBorder="1" applyAlignment="1">
      <alignment horizontal="center" vertical="center"/>
    </xf>
    <xf numFmtId="49" fontId="25" fillId="3" borderId="36" xfId="13" applyNumberFormat="1" applyFont="1" applyFill="1" applyBorder="1" applyAlignment="1">
      <alignment horizontal="center" vertical="center" wrapText="1"/>
    </xf>
    <xf numFmtId="49" fontId="25" fillId="3" borderId="37" xfId="13" quotePrefix="1" applyNumberFormat="1" applyFont="1" applyFill="1" applyBorder="1" applyAlignment="1">
      <alignment horizontal="center" vertical="center" wrapText="1"/>
    </xf>
    <xf numFmtId="49" fontId="24" fillId="3" borderId="57" xfId="0" applyNumberFormat="1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/>
    </xf>
    <xf numFmtId="49" fontId="25" fillId="3" borderId="57" xfId="0" applyNumberFormat="1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5" fillId="3" borderId="71" xfId="0" applyNumberFormat="1" applyFont="1" applyFill="1" applyBorder="1" applyAlignment="1">
      <alignment horizontal="center" vertical="center"/>
    </xf>
    <xf numFmtId="49" fontId="24" fillId="3" borderId="65" xfId="14" applyNumberFormat="1" applyFont="1" applyFill="1" applyBorder="1" applyAlignment="1">
      <alignment horizontal="center" vertical="center" wrapText="1"/>
    </xf>
    <xf numFmtId="49" fontId="25" fillId="3" borderId="65" xfId="14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49" fontId="25" fillId="3" borderId="36" xfId="13" quotePrefix="1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49" fontId="24" fillId="3" borderId="4" xfId="14" applyNumberFormat="1" applyFont="1" applyFill="1" applyBorder="1" applyAlignment="1">
      <alignment horizontal="center" vertical="center" wrapText="1"/>
    </xf>
    <xf numFmtId="49" fontId="25" fillId="3" borderId="4" xfId="14" applyNumberFormat="1" applyFont="1" applyFill="1" applyBorder="1" applyAlignment="1">
      <alignment horizontal="center" vertical="center" wrapText="1"/>
    </xf>
    <xf numFmtId="49" fontId="25" fillId="0" borderId="43" xfId="0" applyNumberFormat="1" applyFont="1" applyBorder="1" applyAlignment="1">
      <alignment horizontal="center" vertical="center" wrapText="1"/>
    </xf>
    <xf numFmtId="0" fontId="9" fillId="0" borderId="72" xfId="14" applyFont="1" applyBorder="1" applyAlignment="1">
      <alignment vertical="center" shrinkToFit="1"/>
    </xf>
    <xf numFmtId="0" fontId="9" fillId="0" borderId="69" xfId="0" applyFont="1" applyBorder="1" applyAlignment="1">
      <alignment horizontal="center" vertical="center"/>
    </xf>
    <xf numFmtId="49" fontId="9" fillId="0" borderId="67" xfId="14" applyNumberFormat="1" applyFont="1" applyBorder="1" applyAlignment="1">
      <alignment horizontal="center" vertical="center"/>
    </xf>
    <xf numFmtId="49" fontId="9" fillId="0" borderId="72" xfId="14" applyNumberFormat="1" applyFont="1" applyBorder="1" applyAlignment="1">
      <alignment horizontal="center" vertical="center"/>
    </xf>
    <xf numFmtId="49" fontId="9" fillId="0" borderId="69" xfId="14" applyNumberFormat="1" applyFont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wrapText="1" shrinkToFit="1"/>
    </xf>
    <xf numFmtId="49" fontId="24" fillId="3" borderId="61" xfId="0" applyNumberFormat="1" applyFont="1" applyFill="1" applyBorder="1" applyAlignment="1">
      <alignment horizontal="center" vertical="center" wrapText="1"/>
    </xf>
    <xf numFmtId="49" fontId="24" fillId="3" borderId="44" xfId="0" applyNumberFormat="1" applyFont="1" applyFill="1" applyBorder="1" applyAlignment="1">
      <alignment horizontal="center" vertical="center" wrapText="1"/>
    </xf>
    <xf numFmtId="49" fontId="72" fillId="3" borderId="75" xfId="0" applyNumberFormat="1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 shrinkToFit="1"/>
    </xf>
    <xf numFmtId="49" fontId="9" fillId="3" borderId="57" xfId="0" applyNumberFormat="1" applyFont="1" applyFill="1" applyBorder="1" applyAlignment="1">
      <alignment horizontal="center" vertical="center" wrapText="1" shrinkToFit="1"/>
    </xf>
    <xf numFmtId="49" fontId="10" fillId="3" borderId="29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49" fontId="9" fillId="3" borderId="49" xfId="0" applyNumberFormat="1" applyFont="1" applyFill="1" applyBorder="1" applyAlignment="1">
      <alignment horizontal="center" vertical="center"/>
    </xf>
    <xf numFmtId="49" fontId="9" fillId="3" borderId="51" xfId="0" applyNumberFormat="1" applyFont="1" applyFill="1" applyBorder="1" applyAlignment="1">
      <alignment horizontal="center" vertical="center"/>
    </xf>
    <xf numFmtId="49" fontId="24" fillId="3" borderId="66" xfId="0" applyNumberFormat="1" applyFont="1" applyFill="1" applyBorder="1" applyAlignment="1">
      <alignment horizontal="center" vertical="center" wrapText="1"/>
    </xf>
    <xf numFmtId="49" fontId="10" fillId="3" borderId="30" xfId="0" applyNumberFormat="1" applyFont="1" applyFill="1" applyBorder="1" applyAlignment="1">
      <alignment horizontal="center" vertical="center"/>
    </xf>
    <xf numFmtId="49" fontId="25" fillId="3" borderId="42" xfId="0" applyNumberFormat="1" applyFont="1" applyFill="1" applyBorder="1" applyAlignment="1">
      <alignment horizontal="center" vertical="center" wrapText="1" shrinkToFit="1"/>
    </xf>
    <xf numFmtId="49" fontId="24" fillId="3" borderId="62" xfId="0" applyNumberFormat="1" applyFont="1" applyFill="1" applyBorder="1" applyAlignment="1">
      <alignment horizontal="center" vertical="center" wrapText="1"/>
    </xf>
    <xf numFmtId="49" fontId="24" fillId="3" borderId="75" xfId="0" applyNumberFormat="1" applyFont="1" applyFill="1" applyBorder="1" applyAlignment="1">
      <alignment horizontal="center" vertical="center" wrapText="1"/>
    </xf>
    <xf numFmtId="49" fontId="25" fillId="3" borderId="29" xfId="0" applyNumberFormat="1" applyFont="1" applyFill="1" applyBorder="1" applyAlignment="1">
      <alignment horizontal="center" vertical="center" wrapText="1" shrinkToFit="1"/>
    </xf>
    <xf numFmtId="49" fontId="9" fillId="3" borderId="1" xfId="0" applyNumberFormat="1" applyFont="1" applyFill="1" applyBorder="1" applyAlignment="1">
      <alignment horizontal="center" vertical="center" shrinkToFit="1"/>
    </xf>
    <xf numFmtId="49" fontId="9" fillId="3" borderId="44" xfId="0" applyNumberFormat="1" applyFont="1" applyFill="1" applyBorder="1" applyAlignment="1">
      <alignment horizontal="center" vertical="center" wrapText="1" shrinkToFit="1"/>
    </xf>
    <xf numFmtId="49" fontId="72" fillId="3" borderId="74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 wrapText="1" shrinkToFit="1"/>
    </xf>
    <xf numFmtId="49" fontId="72" fillId="3" borderId="66" xfId="0" applyNumberFormat="1" applyFont="1" applyFill="1" applyBorder="1" applyAlignment="1">
      <alignment horizontal="center" vertical="center" wrapText="1"/>
    </xf>
    <xf numFmtId="49" fontId="25" fillId="3" borderId="59" xfId="0" applyNumberFormat="1" applyFont="1" applyFill="1" applyBorder="1" applyAlignment="1">
      <alignment horizontal="center" vertical="center" wrapText="1" shrinkToFit="1"/>
    </xf>
    <xf numFmtId="49" fontId="25" fillId="3" borderId="39" xfId="0" applyNumberFormat="1" applyFont="1" applyFill="1" applyBorder="1" applyAlignment="1">
      <alignment horizontal="center" vertical="center" wrapText="1" shrinkToFit="1"/>
    </xf>
    <xf numFmtId="0" fontId="84" fillId="0" borderId="20" xfId="0" applyFont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 shrinkToFit="1"/>
    </xf>
    <xf numFmtId="49" fontId="9" fillId="3" borderId="58" xfId="0" applyNumberFormat="1" applyFont="1" applyFill="1" applyBorder="1" applyAlignment="1">
      <alignment horizontal="center" vertical="center" wrapText="1" shrinkToFit="1"/>
    </xf>
    <xf numFmtId="49" fontId="72" fillId="3" borderId="73" xfId="0" applyNumberFormat="1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75" fillId="0" borderId="7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49" fontId="10" fillId="0" borderId="70" xfId="0" applyNumberFormat="1" applyFont="1" applyBorder="1" applyAlignment="1">
      <alignment horizontal="center" vertical="center" wrapText="1" shrinkToFit="1"/>
    </xf>
    <xf numFmtId="49" fontId="10" fillId="0" borderId="19" xfId="0" applyNumberFormat="1" applyFont="1" applyBorder="1" applyAlignment="1">
      <alignment horizontal="center" vertical="center" wrapText="1" shrinkToFit="1"/>
    </xf>
    <xf numFmtId="49" fontId="10" fillId="0" borderId="67" xfId="0" applyNumberFormat="1" applyFont="1" applyBorder="1" applyAlignment="1">
      <alignment horizontal="center" vertical="center" wrapText="1" shrinkToFit="1"/>
    </xf>
    <xf numFmtId="49" fontId="10" fillId="0" borderId="72" xfId="0" applyNumberFormat="1" applyFont="1" applyBorder="1" applyAlignment="1">
      <alignment horizontal="center" vertical="center" wrapText="1" shrinkToFit="1"/>
    </xf>
    <xf numFmtId="49" fontId="15" fillId="0" borderId="71" xfId="0" applyNumberFormat="1" applyFont="1" applyBorder="1" applyAlignment="1">
      <alignment horizontal="center" vertical="center" shrinkToFit="1"/>
    </xf>
    <xf numFmtId="49" fontId="69" fillId="0" borderId="3" xfId="0" applyNumberFormat="1" applyFont="1" applyBorder="1" applyAlignment="1">
      <alignment horizontal="center" vertical="center" wrapText="1"/>
    </xf>
    <xf numFmtId="49" fontId="56" fillId="0" borderId="74" xfId="0" applyNumberFormat="1" applyFont="1" applyBorder="1" applyAlignment="1">
      <alignment horizontal="center" vertical="center" wrapText="1"/>
    </xf>
    <xf numFmtId="49" fontId="53" fillId="0" borderId="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69" fillId="0" borderId="65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49" fontId="56" fillId="0" borderId="66" xfId="0" applyNumberFormat="1" applyFont="1" applyBorder="1" applyAlignment="1">
      <alignment horizontal="center" vertical="center" wrapText="1"/>
    </xf>
    <xf numFmtId="49" fontId="53" fillId="0" borderId="39" xfId="0" applyNumberFormat="1" applyFont="1" applyBorder="1" applyAlignment="1">
      <alignment horizontal="center" vertical="center" wrapText="1"/>
    </xf>
    <xf numFmtId="49" fontId="9" fillId="0" borderId="50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/>
    </xf>
    <xf numFmtId="49" fontId="69" fillId="0" borderId="39" xfId="0" applyNumberFormat="1" applyFont="1" applyBorder="1" applyAlignment="1">
      <alignment horizontal="center" vertical="center" wrapText="1"/>
    </xf>
    <xf numFmtId="49" fontId="69" fillId="0" borderId="43" xfId="0" applyNumberFormat="1" applyFont="1" applyBorder="1" applyAlignment="1">
      <alignment horizontal="center" vertical="center"/>
    </xf>
    <xf numFmtId="14" fontId="76" fillId="0" borderId="8" xfId="0" applyNumberFormat="1" applyFont="1" applyBorder="1" applyAlignment="1">
      <alignment horizontal="center" vertical="center"/>
    </xf>
    <xf numFmtId="49" fontId="69" fillId="0" borderId="65" xfId="0" applyNumberFormat="1" applyFont="1" applyBorder="1" applyAlignment="1">
      <alignment horizontal="center" vertical="center" wrapText="1"/>
    </xf>
    <xf numFmtId="14" fontId="76" fillId="0" borderId="46" xfId="0" applyNumberFormat="1" applyFont="1" applyBorder="1" applyAlignment="1">
      <alignment horizontal="center" vertical="center"/>
    </xf>
    <xf numFmtId="49" fontId="11" fillId="0" borderId="73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49" fontId="9" fillId="0" borderId="58" xfId="0" applyNumberFormat="1" applyFont="1" applyBorder="1" applyAlignment="1">
      <alignment horizontal="center" vertical="center"/>
    </xf>
    <xf numFmtId="49" fontId="72" fillId="0" borderId="73" xfId="0" applyNumberFormat="1" applyFont="1" applyBorder="1" applyAlignment="1">
      <alignment horizontal="center" vertical="center" wrapText="1"/>
    </xf>
    <xf numFmtId="49" fontId="69" fillId="0" borderId="30" xfId="0" applyNumberFormat="1" applyFont="1" applyBorder="1" applyAlignment="1">
      <alignment horizontal="center" vertical="center" wrapText="1"/>
    </xf>
    <xf numFmtId="49" fontId="69" fillId="0" borderId="42" xfId="0" applyNumberFormat="1" applyFont="1" applyBorder="1" applyAlignment="1">
      <alignment horizontal="center" vertical="center" wrapText="1"/>
    </xf>
    <xf numFmtId="49" fontId="69" fillId="0" borderId="58" xfId="0" applyNumberFormat="1" applyFont="1" applyBorder="1" applyAlignment="1">
      <alignment horizontal="center" vertical="center"/>
    </xf>
    <xf numFmtId="0" fontId="11" fillId="0" borderId="73" xfId="0" applyFont="1" applyBorder="1" applyAlignment="1">
      <alignment horizontal="left" vertical="center" wrapText="1"/>
    </xf>
    <xf numFmtId="0" fontId="11" fillId="0" borderId="75" xfId="0" applyFont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7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8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/>
    </xf>
    <xf numFmtId="49" fontId="87" fillId="3" borderId="57" xfId="0" applyNumberFormat="1" applyFont="1" applyFill="1" applyBorder="1" applyAlignment="1">
      <alignment horizontal="center" vertical="center" wrapText="1"/>
    </xf>
    <xf numFmtId="49" fontId="87" fillId="3" borderId="56" xfId="0" applyNumberFormat="1" applyFont="1" applyFill="1" applyBorder="1" applyAlignment="1">
      <alignment horizontal="center" vertical="center" wrapText="1"/>
    </xf>
    <xf numFmtId="49" fontId="87" fillId="3" borderId="44" xfId="0" applyNumberFormat="1" applyFont="1" applyFill="1" applyBorder="1" applyAlignment="1">
      <alignment horizontal="center" vertical="center" wrapText="1"/>
    </xf>
    <xf numFmtId="49" fontId="87" fillId="3" borderId="4" xfId="0" applyNumberFormat="1" applyFont="1" applyFill="1" applyBorder="1" applyAlignment="1">
      <alignment horizontal="center" vertical="center" wrapText="1"/>
    </xf>
    <xf numFmtId="49" fontId="88" fillId="3" borderId="43" xfId="0" applyNumberFormat="1" applyFont="1" applyFill="1" applyBorder="1" applyAlignment="1">
      <alignment horizontal="center" vertical="center" shrinkToFit="1"/>
    </xf>
    <xf numFmtId="49" fontId="88" fillId="3" borderId="44" xfId="0" applyNumberFormat="1" applyFont="1" applyFill="1" applyBorder="1" applyAlignment="1">
      <alignment horizontal="center" vertical="center" shrinkToFit="1"/>
    </xf>
    <xf numFmtId="49" fontId="88" fillId="3" borderId="4" xfId="0" applyNumberFormat="1" applyFont="1" applyFill="1" applyBorder="1" applyAlignment="1">
      <alignment horizontal="center" vertical="center" shrinkToFit="1"/>
    </xf>
    <xf numFmtId="49" fontId="88" fillId="3" borderId="57" xfId="0" applyNumberFormat="1" applyFont="1" applyFill="1" applyBorder="1" applyAlignment="1">
      <alignment horizontal="center" vertical="center" shrinkToFit="1"/>
    </xf>
    <xf numFmtId="49" fontId="88" fillId="3" borderId="56" xfId="0" applyNumberFormat="1" applyFont="1" applyFill="1" applyBorder="1" applyAlignment="1">
      <alignment horizontal="center" vertical="center" shrinkToFit="1"/>
    </xf>
    <xf numFmtId="49" fontId="24" fillId="3" borderId="65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49" fontId="25" fillId="3" borderId="65" xfId="0" applyNumberFormat="1" applyFont="1" applyFill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/>
    </xf>
    <xf numFmtId="49" fontId="85" fillId="3" borderId="54" xfId="0" applyNumberFormat="1" applyFont="1" applyFill="1" applyBorder="1" applyAlignment="1">
      <alignment horizontal="center" vertical="center"/>
    </xf>
    <xf numFmtId="49" fontId="85" fillId="3" borderId="34" xfId="0" applyNumberFormat="1" applyFont="1" applyFill="1" applyBorder="1" applyAlignment="1">
      <alignment horizontal="center" vertical="center"/>
    </xf>
    <xf numFmtId="49" fontId="85" fillId="3" borderId="36" xfId="0" applyNumberFormat="1" applyFont="1" applyFill="1" applyBorder="1" applyAlignment="1">
      <alignment horizontal="center" vertical="center"/>
    </xf>
    <xf numFmtId="49" fontId="85" fillId="3" borderId="24" xfId="0" applyNumberFormat="1" applyFont="1" applyFill="1" applyBorder="1" applyAlignment="1">
      <alignment horizontal="center" vertical="center"/>
    </xf>
    <xf numFmtId="49" fontId="85" fillId="3" borderId="52" xfId="0" applyNumberFormat="1" applyFont="1" applyFill="1" applyBorder="1" applyAlignment="1">
      <alignment horizontal="center" vertical="center"/>
    </xf>
    <xf numFmtId="49" fontId="85" fillId="3" borderId="30" xfId="0" applyNumberFormat="1" applyFont="1" applyFill="1" applyBorder="1" applyAlignment="1">
      <alignment horizontal="center" vertical="center"/>
    </xf>
    <xf numFmtId="49" fontId="85" fillId="3" borderId="5" xfId="14" applyNumberFormat="1" applyFont="1" applyFill="1" applyBorder="1" applyAlignment="1">
      <alignment horizontal="center" vertical="center"/>
    </xf>
    <xf numFmtId="49" fontId="85" fillId="3" borderId="24" xfId="14" applyNumberFormat="1" applyFont="1" applyFill="1" applyBorder="1" applyAlignment="1">
      <alignment horizontal="center" vertical="center"/>
    </xf>
    <xf numFmtId="49" fontId="85" fillId="0" borderId="30" xfId="0" applyNumberFormat="1" applyFont="1" applyBorder="1" applyAlignment="1">
      <alignment horizontal="center" vertical="center" wrapText="1"/>
    </xf>
    <xf numFmtId="49" fontId="85" fillId="0" borderId="24" xfId="0" applyNumberFormat="1" applyFont="1" applyBorder="1" applyAlignment="1">
      <alignment horizontal="center" vertical="center" wrapText="1"/>
    </xf>
    <xf numFmtId="49" fontId="85" fillId="0" borderId="56" xfId="0" applyNumberFormat="1" applyFont="1" applyBorder="1" applyAlignment="1">
      <alignment horizontal="center" vertical="center" wrapText="1"/>
    </xf>
    <xf numFmtId="49" fontId="85" fillId="0" borderId="4" xfId="0" applyNumberFormat="1" applyFont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center" vertical="center" wrapText="1"/>
    </xf>
    <xf numFmtId="49" fontId="75" fillId="0" borderId="40" xfId="0" applyNumberFormat="1" applyFont="1" applyBorder="1" applyAlignment="1">
      <alignment horizontal="center" vertical="center" shrinkToFit="1"/>
    </xf>
    <xf numFmtId="49" fontId="75" fillId="0" borderId="54" xfId="0" applyNumberFormat="1" applyFont="1" applyBorder="1" applyAlignment="1">
      <alignment horizontal="center" vertical="center" shrinkToFit="1"/>
    </xf>
    <xf numFmtId="49" fontId="10" fillId="0" borderId="72" xfId="0" applyNumberFormat="1" applyFont="1" applyBorder="1" applyAlignment="1">
      <alignment horizontal="center" vertical="center" shrinkToFit="1"/>
    </xf>
    <xf numFmtId="49" fontId="10" fillId="0" borderId="69" xfId="0" applyNumberFormat="1" applyFont="1" applyBorder="1" applyAlignment="1">
      <alignment horizontal="center" vertical="center" shrinkToFit="1"/>
    </xf>
    <xf numFmtId="0" fontId="90" fillId="4" borderId="34" xfId="0" applyFont="1" applyFill="1" applyBorder="1" applyAlignment="1">
      <alignment vertical="center" shrinkToFit="1"/>
    </xf>
    <xf numFmtId="0" fontId="67" fillId="4" borderId="36" xfId="0" applyFont="1" applyFill="1" applyBorder="1" applyAlignment="1">
      <alignment horizontal="center" vertical="center"/>
    </xf>
    <xf numFmtId="49" fontId="90" fillId="4" borderId="38" xfId="0" applyNumberFormat="1" applyFont="1" applyFill="1" applyBorder="1" applyAlignment="1">
      <alignment horizontal="center" vertical="center"/>
    </xf>
    <xf numFmtId="0" fontId="90" fillId="4" borderId="58" xfId="0" applyFont="1" applyFill="1" applyBorder="1" applyAlignment="1">
      <alignment vertical="center" shrinkToFit="1"/>
    </xf>
    <xf numFmtId="49" fontId="90" fillId="4" borderId="57" xfId="0" applyNumberFormat="1" applyFont="1" applyFill="1" applyBorder="1" applyAlignment="1">
      <alignment horizontal="center" vertical="center"/>
    </xf>
    <xf numFmtId="49" fontId="71" fillId="0" borderId="56" xfId="0" applyNumberFormat="1" applyFont="1" applyBorder="1" applyAlignment="1">
      <alignment horizontal="center" vertical="center" shrinkToFit="1"/>
    </xf>
    <xf numFmtId="49" fontId="10" fillId="0" borderId="49" xfId="0" applyNumberFormat="1" applyFont="1" applyBorder="1" applyAlignment="1">
      <alignment horizontal="left" vertical="center" wrapText="1" shrinkToFit="1"/>
    </xf>
    <xf numFmtId="49" fontId="10" fillId="0" borderId="75" xfId="0" quotePrefix="1" applyNumberFormat="1" applyFont="1" applyBorder="1" applyAlignment="1">
      <alignment horizontal="center" vertical="center" shrinkToFit="1"/>
    </xf>
    <xf numFmtId="49" fontId="10" fillId="0" borderId="40" xfId="0" quotePrefix="1" applyNumberFormat="1" applyFont="1" applyBorder="1" applyAlignment="1">
      <alignment horizontal="center" vertical="center" shrinkToFit="1"/>
    </xf>
    <xf numFmtId="49" fontId="10" fillId="0" borderId="54" xfId="0" quotePrefix="1" applyNumberFormat="1" applyFont="1" applyBorder="1" applyAlignment="1">
      <alignment horizontal="center" vertical="center" shrinkToFit="1"/>
    </xf>
    <xf numFmtId="49" fontId="71" fillId="0" borderId="56" xfId="0" applyNumberFormat="1" applyFont="1" applyBorder="1" applyAlignment="1">
      <alignment horizontal="left" vertical="center" shrinkToFit="1"/>
    </xf>
    <xf numFmtId="49" fontId="71" fillId="0" borderId="57" xfId="0" applyNumberFormat="1" applyFont="1" applyBorder="1" applyAlignment="1">
      <alignment horizontal="center" vertical="center" shrinkToFit="1"/>
    </xf>
    <xf numFmtId="49" fontId="71" fillId="0" borderId="4" xfId="0" applyNumberFormat="1" applyFont="1" applyBorder="1" applyAlignment="1">
      <alignment horizontal="center" vertical="center" shrinkToFit="1"/>
    </xf>
    <xf numFmtId="49" fontId="71" fillId="0" borderId="68" xfId="0" applyNumberFormat="1" applyFont="1" applyBorder="1" applyAlignment="1">
      <alignment horizontal="left" vertical="center" wrapText="1" shrinkToFit="1"/>
    </xf>
    <xf numFmtId="49" fontId="71" fillId="0" borderId="75" xfId="0" quotePrefix="1" applyNumberFormat="1" applyFont="1" applyBorder="1" applyAlignment="1">
      <alignment horizontal="center" vertical="center" shrinkToFit="1"/>
    </xf>
    <xf numFmtId="49" fontId="71" fillId="0" borderId="40" xfId="0" quotePrefix="1" applyNumberFormat="1" applyFont="1" applyBorder="1" applyAlignment="1">
      <alignment horizontal="center" vertical="center" shrinkToFit="1"/>
    </xf>
    <xf numFmtId="49" fontId="71" fillId="0" borderId="54" xfId="0" quotePrefix="1" applyNumberFormat="1" applyFont="1" applyBorder="1" applyAlignment="1">
      <alignment horizontal="center" vertical="center" shrinkToFit="1"/>
    </xf>
    <xf numFmtId="49" fontId="86" fillId="0" borderId="56" xfId="0" applyNumberFormat="1" applyFont="1" applyBorder="1" applyAlignment="1">
      <alignment horizontal="left" vertical="center" shrinkToFit="1"/>
    </xf>
    <xf numFmtId="49" fontId="86" fillId="0" borderId="57" xfId="0" applyNumberFormat="1" applyFont="1" applyBorder="1" applyAlignment="1">
      <alignment horizontal="center" vertical="center" shrinkToFit="1"/>
    </xf>
    <xf numFmtId="49" fontId="86" fillId="0" borderId="56" xfId="0" applyNumberFormat="1" applyFont="1" applyBorder="1" applyAlignment="1">
      <alignment horizontal="center" vertical="center" shrinkToFit="1"/>
    </xf>
    <xf numFmtId="49" fontId="86" fillId="0" borderId="4" xfId="0" applyNumberFormat="1" applyFont="1" applyBorder="1" applyAlignment="1">
      <alignment horizontal="center" vertical="center" shrinkToFit="1"/>
    </xf>
    <xf numFmtId="49" fontId="71" fillId="0" borderId="74" xfId="0" applyNumberFormat="1" applyFont="1" applyBorder="1" applyAlignment="1">
      <alignment horizontal="center" vertical="center" shrinkToFit="1"/>
    </xf>
    <xf numFmtId="49" fontId="71" fillId="0" borderId="54" xfId="0" applyNumberFormat="1" applyFont="1" applyBorder="1" applyAlignment="1">
      <alignment horizontal="center" vertical="center" shrinkToFit="1"/>
    </xf>
    <xf numFmtId="49" fontId="71" fillId="3" borderId="44" xfId="0" applyNumberFormat="1" applyFont="1" applyFill="1" applyBorder="1" applyAlignment="1">
      <alignment horizontal="center" vertical="center" shrinkToFit="1"/>
    </xf>
    <xf numFmtId="49" fontId="71" fillId="3" borderId="4" xfId="0" applyNumberFormat="1" applyFont="1" applyFill="1" applyBorder="1" applyAlignment="1">
      <alignment horizontal="center" vertical="center" shrinkToFit="1"/>
    </xf>
    <xf numFmtId="49" fontId="71" fillId="0" borderId="40" xfId="0" applyNumberFormat="1" applyFont="1" applyBorder="1" applyAlignment="1">
      <alignment horizontal="center" vertical="center" shrinkToFit="1"/>
    </xf>
    <xf numFmtId="49" fontId="71" fillId="3" borderId="56" xfId="0" applyNumberFormat="1" applyFont="1" applyFill="1" applyBorder="1" applyAlignment="1">
      <alignment horizontal="center" vertical="center" shrinkToFit="1"/>
    </xf>
    <xf numFmtId="0" fontId="92" fillId="3" borderId="73" xfId="14" applyFont="1" applyFill="1" applyBorder="1" applyAlignment="1">
      <alignment vertical="center" shrinkToFit="1"/>
    </xf>
    <xf numFmtId="0" fontId="92" fillId="3" borderId="54" xfId="0" applyFont="1" applyFill="1" applyBorder="1" applyAlignment="1">
      <alignment horizontal="center" vertical="center"/>
    </xf>
    <xf numFmtId="49" fontId="92" fillId="3" borderId="75" xfId="0" applyNumberFormat="1" applyFont="1" applyFill="1" applyBorder="1" applyAlignment="1">
      <alignment horizontal="center" vertical="center"/>
    </xf>
    <xf numFmtId="49" fontId="92" fillId="3" borderId="40" xfId="0" applyNumberFormat="1" applyFont="1" applyFill="1" applyBorder="1" applyAlignment="1">
      <alignment horizontal="center" vertical="center"/>
    </xf>
    <xf numFmtId="49" fontId="92" fillId="3" borderId="54" xfId="0" applyNumberFormat="1" applyFont="1" applyFill="1" applyBorder="1" applyAlignment="1">
      <alignment horizontal="center" vertical="center"/>
    </xf>
    <xf numFmtId="49" fontId="93" fillId="3" borderId="66" xfId="0" applyNumberFormat="1" applyFont="1" applyFill="1" applyBorder="1" applyAlignment="1">
      <alignment horizontal="center" vertical="center" wrapText="1"/>
    </xf>
    <xf numFmtId="49" fontId="93" fillId="3" borderId="71" xfId="0" applyNumberFormat="1" applyFont="1" applyFill="1" applyBorder="1" applyAlignment="1">
      <alignment horizontal="center" vertical="center" wrapText="1"/>
    </xf>
    <xf numFmtId="49" fontId="93" fillId="3" borderId="54" xfId="0" applyNumberFormat="1" applyFont="1" applyFill="1" applyBorder="1" applyAlignment="1">
      <alignment horizontal="center" vertical="center" wrapText="1"/>
    </xf>
    <xf numFmtId="49" fontId="93" fillId="3" borderId="66" xfId="0" applyNumberFormat="1" applyFont="1" applyFill="1" applyBorder="1" applyAlignment="1">
      <alignment horizontal="center" vertical="center"/>
    </xf>
    <xf numFmtId="49" fontId="93" fillId="3" borderId="71" xfId="0" applyNumberFormat="1" applyFont="1" applyFill="1" applyBorder="1" applyAlignment="1">
      <alignment horizontal="center" vertical="center"/>
    </xf>
    <xf numFmtId="49" fontId="93" fillId="3" borderId="54" xfId="0" applyNumberFormat="1" applyFont="1" applyFill="1" applyBorder="1" applyAlignment="1">
      <alignment horizontal="center" vertical="center"/>
    </xf>
    <xf numFmtId="49" fontId="72" fillId="0" borderId="40" xfId="0" applyNumberFormat="1" applyFont="1" applyBorder="1" applyAlignment="1">
      <alignment horizontal="center" vertical="center" shrinkToFit="1"/>
    </xf>
    <xf numFmtId="49" fontId="72" fillId="0" borderId="74" xfId="0" applyNumberFormat="1" applyFont="1" applyBorder="1" applyAlignment="1">
      <alignment horizontal="center" vertical="center" shrinkToFit="1"/>
    </xf>
    <xf numFmtId="49" fontId="72" fillId="0" borderId="54" xfId="0" applyNumberFormat="1" applyFont="1" applyBorder="1" applyAlignment="1">
      <alignment horizontal="center" vertical="center" shrinkToFit="1"/>
    </xf>
    <xf numFmtId="49" fontId="94" fillId="3" borderId="56" xfId="0" applyNumberFormat="1" applyFont="1" applyFill="1" applyBorder="1" applyAlignment="1">
      <alignment horizontal="center" vertical="center" wrapText="1"/>
    </xf>
    <xf numFmtId="49" fontId="94" fillId="3" borderId="44" xfId="0" applyNumberFormat="1" applyFont="1" applyFill="1" applyBorder="1" applyAlignment="1">
      <alignment horizontal="center" vertical="center" wrapText="1"/>
    </xf>
    <xf numFmtId="49" fontId="94" fillId="3" borderId="4" xfId="0" applyNumberFormat="1" applyFont="1" applyFill="1" applyBorder="1" applyAlignment="1">
      <alignment horizontal="center" vertical="center" wrapText="1"/>
    </xf>
    <xf numFmtId="49" fontId="95" fillId="3" borderId="71" xfId="0" applyNumberFormat="1" applyFont="1" applyFill="1" applyBorder="1" applyAlignment="1">
      <alignment horizontal="center" vertical="center" wrapText="1"/>
    </xf>
    <xf numFmtId="49" fontId="85" fillId="0" borderId="60" xfId="0" applyNumberFormat="1" applyFont="1" applyBorder="1" applyAlignment="1">
      <alignment horizontal="center" vertical="center" wrapText="1"/>
    </xf>
    <xf numFmtId="49" fontId="85" fillId="0" borderId="38" xfId="0" applyNumberFormat="1" applyFont="1" applyBorder="1" applyAlignment="1">
      <alignment horizontal="center" vertical="center" wrapText="1"/>
    </xf>
    <xf numFmtId="49" fontId="95" fillId="0" borderId="60" xfId="0" applyNumberFormat="1" applyFont="1" applyBorder="1" applyAlignment="1">
      <alignment horizontal="center" vertical="center" wrapText="1"/>
    </xf>
    <xf numFmtId="49" fontId="95" fillId="0" borderId="38" xfId="0" applyNumberFormat="1" applyFont="1" applyBorder="1" applyAlignment="1">
      <alignment horizontal="center" vertical="center" wrapText="1"/>
    </xf>
    <xf numFmtId="49" fontId="85" fillId="0" borderId="57" xfId="0" applyNumberFormat="1" applyFont="1" applyBorder="1" applyAlignment="1">
      <alignment horizontal="center" vertical="center" wrapText="1"/>
    </xf>
    <xf numFmtId="49" fontId="85" fillId="0" borderId="65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8" fillId="0" borderId="2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8" fillId="0" borderId="53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6" fillId="0" borderId="0" xfId="1" applyFont="1" applyFill="1" applyAlignment="1" applyProtection="1">
      <alignment horizontal="left" wrapText="1"/>
    </xf>
    <xf numFmtId="58" fontId="3" fillId="0" borderId="19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33" fillId="3" borderId="45" xfId="0" applyFont="1" applyFill="1" applyBorder="1" applyAlignment="1">
      <alignment horizontal="center" vertical="center"/>
    </xf>
    <xf numFmtId="177" fontId="66" fillId="4" borderId="29" xfId="0" applyNumberFormat="1" applyFont="1" applyFill="1" applyBorder="1" applyAlignment="1">
      <alignment horizontal="center" vertical="center" wrapText="1"/>
    </xf>
    <xf numFmtId="177" fontId="66" fillId="4" borderId="11" xfId="0" applyNumberFormat="1" applyFont="1" applyFill="1" applyBorder="1" applyAlignment="1">
      <alignment horizontal="center" vertical="center" wrapText="1"/>
    </xf>
    <xf numFmtId="177" fontId="66" fillId="4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90" fillId="4" borderId="58" xfId="0" applyNumberFormat="1" applyFont="1" applyFill="1" applyBorder="1" applyAlignment="1">
      <alignment horizontal="center" vertical="center"/>
    </xf>
    <xf numFmtId="0" fontId="91" fillId="4" borderId="65" xfId="0" applyFont="1" applyFill="1" applyBorder="1" applyAlignment="1">
      <alignment horizontal="center" vertical="center"/>
    </xf>
    <xf numFmtId="0" fontId="91" fillId="4" borderId="7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7" fillId="0" borderId="0" xfId="0" applyFont="1" applyAlignment="1">
      <alignment horizontal="center" shrinkToFit="1"/>
    </xf>
    <xf numFmtId="20" fontId="47" fillId="0" borderId="0" xfId="0" applyNumberFormat="1" applyFont="1" applyAlignment="1">
      <alignment horizontal="center" shrinkToFit="1"/>
    </xf>
    <xf numFmtId="0" fontId="10" fillId="0" borderId="5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</cellXfs>
  <cellStyles count="16">
    <cellStyle name="ハイパーリンク" xfId="1" builtinId="8"/>
    <cellStyle name="ハイパーリンク 2" xfId="2" xr:uid="{8C844794-FF7C-4115-9BF7-31E37891DA52}"/>
    <cellStyle name="常规 2" xfId="3" xr:uid="{DC92F8CE-1ED4-4089-B417-EF6CAC5F159C}"/>
    <cellStyle name="常规 2 2" xfId="4" xr:uid="{795CDE27-AB6D-431D-8547-937379ABC374}"/>
    <cellStyle name="常规 2 2 2" xfId="5" xr:uid="{8F97EEAC-3C0B-47E6-9BFE-327198E3CB9A}"/>
    <cellStyle name="常规 2 2 3" xfId="6" xr:uid="{1C31ECF2-3AB3-4EB8-84C8-F1C2CB239803}"/>
    <cellStyle name="常规 2 2 4" xfId="7" xr:uid="{E65FFC06-7CAE-4D92-95C0-0BE2DA4F1D83}"/>
    <cellStyle name="常规 5 4" xfId="8" xr:uid="{F4A80C1C-89B2-4599-BF8E-8BFB0C99A1C8}"/>
    <cellStyle name="常规 5 4 2" xfId="9" xr:uid="{DEE08C4E-4273-450C-8999-1C4EA217C5ED}"/>
    <cellStyle name="常规 5 4 2 2" xfId="10" xr:uid="{C860D0A9-73A2-481A-BCAD-4CD258BE17B4}"/>
    <cellStyle name="常规 5 4 2 3" xfId="11" xr:uid="{63E2C0F1-C2B0-427D-BD9B-1861D1DDD05E}"/>
    <cellStyle name="常规 5 4 2 4" xfId="12" xr:uid="{F6729BED-0B93-4FA8-931A-EEDDA220E21C}"/>
    <cellStyle name="標準" xfId="0" builtinId="0"/>
    <cellStyle name="標準 2" xfId="13" xr:uid="{8D366A9D-9C95-48EE-8E5F-F0460A72B792}"/>
    <cellStyle name="標準 3" xfId="14" xr:uid="{7ACC81E2-D1B6-46A5-B317-0000B10A0A85}"/>
    <cellStyle name="標準 4" xfId="15" xr:uid="{EA088024-D124-4660-AC60-77D6B2BF11C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57150</xdr:rowOff>
    </xdr:from>
    <xdr:to>
      <xdr:col>1</xdr:col>
      <xdr:colOff>447675</xdr:colOff>
      <xdr:row>6</xdr:row>
      <xdr:rowOff>85725</xdr:rowOff>
    </xdr:to>
    <xdr:pic>
      <xdr:nvPicPr>
        <xdr:cNvPr id="879996" name="图片 2">
          <a:extLst>
            <a:ext uri="{FF2B5EF4-FFF2-40B4-BE49-F238E27FC236}">
              <a16:creationId xmlns:a16="http://schemas.microsoft.com/office/drawing/2014/main" id="{3CEB7B2C-2A75-C6C1-95C0-ABA3D1D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8764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2</xdr:col>
      <xdr:colOff>9525</xdr:colOff>
      <xdr:row>5</xdr:row>
      <xdr:rowOff>219075</xdr:rowOff>
    </xdr:to>
    <xdr:pic>
      <xdr:nvPicPr>
        <xdr:cNvPr id="881020" name="图片 2">
          <a:extLst>
            <a:ext uri="{FF2B5EF4-FFF2-40B4-BE49-F238E27FC236}">
              <a16:creationId xmlns:a16="http://schemas.microsoft.com/office/drawing/2014/main" id="{DED10317-DC81-F5FD-0E5B-AFB2FF77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8288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6" name="Picture 1154">
          <a:extLst>
            <a:ext uri="{FF2B5EF4-FFF2-40B4-BE49-F238E27FC236}">
              <a16:creationId xmlns:a16="http://schemas.microsoft.com/office/drawing/2014/main" id="{A1A73675-281B-D8DE-F652-9E9E44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7" name="Picture 1154">
          <a:extLst>
            <a:ext uri="{FF2B5EF4-FFF2-40B4-BE49-F238E27FC236}">
              <a16:creationId xmlns:a16="http://schemas.microsoft.com/office/drawing/2014/main" id="{6FA4CE8B-9842-D1A7-1F71-99CE6B5B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3</xdr:row>
      <xdr:rowOff>180975</xdr:rowOff>
    </xdr:to>
    <xdr:pic>
      <xdr:nvPicPr>
        <xdr:cNvPr id="891758" name="Picture 1154">
          <a:extLst>
            <a:ext uri="{FF2B5EF4-FFF2-40B4-BE49-F238E27FC236}">
              <a16:creationId xmlns:a16="http://schemas.microsoft.com/office/drawing/2014/main" id="{AEBD81FC-ED12-FA66-48F9-E560A73C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38100</xdr:colOff>
      <xdr:row>4</xdr:row>
      <xdr:rowOff>38100</xdr:rowOff>
    </xdr:to>
    <xdr:pic>
      <xdr:nvPicPr>
        <xdr:cNvPr id="891759" name="図 2">
          <a:extLst>
            <a:ext uri="{FF2B5EF4-FFF2-40B4-BE49-F238E27FC236}">
              <a16:creationId xmlns:a16="http://schemas.microsoft.com/office/drawing/2014/main" id="{65F6BFA9-A6E7-8844-1BAB-DB29E884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657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47625</xdr:colOff>
      <xdr:row>5</xdr:row>
      <xdr:rowOff>19050</xdr:rowOff>
    </xdr:to>
    <xdr:pic>
      <xdr:nvPicPr>
        <xdr:cNvPr id="891760" name="图片 2">
          <a:extLst>
            <a:ext uri="{FF2B5EF4-FFF2-40B4-BE49-F238E27FC236}">
              <a16:creationId xmlns:a16="http://schemas.microsoft.com/office/drawing/2014/main" id="{9986EA01-3A4E-EB3C-1BDD-0D6AD23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71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6" name="Picture 1154">
          <a:extLst>
            <a:ext uri="{FF2B5EF4-FFF2-40B4-BE49-F238E27FC236}">
              <a16:creationId xmlns:a16="http://schemas.microsoft.com/office/drawing/2014/main" id="{C0867F87-6606-0070-C0B6-DF1FAB3C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7" name="Picture 1154">
          <a:extLst>
            <a:ext uri="{FF2B5EF4-FFF2-40B4-BE49-F238E27FC236}">
              <a16:creationId xmlns:a16="http://schemas.microsoft.com/office/drawing/2014/main" id="{017675FC-010F-D0ED-7FFB-A32EEED5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8" name="Picture 1154">
          <a:extLst>
            <a:ext uri="{FF2B5EF4-FFF2-40B4-BE49-F238E27FC236}">
              <a16:creationId xmlns:a16="http://schemas.microsoft.com/office/drawing/2014/main" id="{1AE78B5F-1A01-40D8-FC07-ED10BD73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181422</xdr:colOff>
      <xdr:row>3</xdr:row>
      <xdr:rowOff>33618</xdr:rowOff>
    </xdr:from>
    <xdr:to>
      <xdr:col>11</xdr:col>
      <xdr:colOff>187598</xdr:colOff>
      <xdr:row>4</xdr:row>
      <xdr:rowOff>20731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F5106F-AE4A-860B-2FC2-2160B64A4335}"/>
            </a:ext>
          </a:extLst>
        </xdr:cNvPr>
        <xdr:cNvSpPr/>
      </xdr:nvSpPr>
      <xdr:spPr bwMode="auto">
        <a:xfrm>
          <a:off x="7730937" y="941294"/>
          <a:ext cx="1467412" cy="190500"/>
        </a:xfrm>
        <a:prstGeom prst="rect">
          <a:avLst/>
        </a:prstGeom>
        <a:solidFill>
          <a:schemeClr val="bg1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r"/>
          <a:r>
            <a:rPr kumimoji="1" lang="ja-JP" altLang="en-US" sz="800">
              <a:latin typeface="+mj-ea"/>
              <a:ea typeface="+mj-ea"/>
            </a:rPr>
            <a:t>平成</a:t>
          </a:r>
          <a:r>
            <a:rPr kumimoji="1" lang="en-US" altLang="ja-JP" sz="800">
              <a:latin typeface="+mj-ea"/>
              <a:ea typeface="+mj-ea"/>
            </a:rPr>
            <a:t>28</a:t>
          </a:r>
          <a:r>
            <a:rPr kumimoji="1" lang="ja-JP" altLang="en-US" sz="800">
              <a:latin typeface="+mj-ea"/>
              <a:ea typeface="+mj-ea"/>
            </a:rPr>
            <a:t>年</a:t>
          </a:r>
          <a:r>
            <a:rPr kumimoji="1" lang="en-US" altLang="ja-JP" sz="800">
              <a:latin typeface="+mj-ea"/>
              <a:ea typeface="+mj-ea"/>
            </a:rPr>
            <a:t>9</a:t>
          </a:r>
          <a:r>
            <a:rPr kumimoji="1" lang="ja-JP" altLang="en-US" sz="800">
              <a:latin typeface="+mj-ea"/>
              <a:ea typeface="+mj-ea"/>
            </a:rPr>
            <a:t>月</a:t>
          </a:r>
          <a:r>
            <a:rPr kumimoji="1" lang="en-US" altLang="ja-JP" sz="800">
              <a:latin typeface="+mj-ea"/>
              <a:ea typeface="+mj-ea"/>
            </a:rPr>
            <a:t>20</a:t>
          </a:r>
          <a:r>
            <a:rPr kumimoji="1" lang="ja-JP" altLang="en-US" sz="800">
              <a:latin typeface="+mj-ea"/>
              <a:ea typeface="+mj-ea"/>
            </a:rPr>
            <a:t>日</a:t>
          </a:r>
        </a:p>
      </xdr:txBody>
    </xdr:sp>
    <xdr:clientData/>
  </xdr:twoCellAnchor>
  <xdr:twoCellAnchor>
    <xdr:from>
      <xdr:col>9</xdr:col>
      <xdr:colOff>9525</xdr:colOff>
      <xdr:row>17</xdr:row>
      <xdr:rowOff>12887</xdr:rowOff>
    </xdr:from>
    <xdr:to>
      <xdr:col>9</xdr:col>
      <xdr:colOff>719475</xdr:colOff>
      <xdr:row>18</xdr:row>
      <xdr:rowOff>298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448FD1-F49D-A9DF-968A-7800939DC4B4}"/>
            </a:ext>
          </a:extLst>
        </xdr:cNvPr>
        <xdr:cNvSpPr/>
      </xdr:nvSpPr>
      <xdr:spPr bwMode="auto">
        <a:xfrm>
          <a:off x="7629525" y="5446059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22</xdr:row>
      <xdr:rowOff>11096</xdr:rowOff>
    </xdr:from>
    <xdr:to>
      <xdr:col>11</xdr:col>
      <xdr:colOff>1671</xdr:colOff>
      <xdr:row>23</xdr:row>
      <xdr:rowOff>413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B34AAD-75FA-E219-B3B3-FF3E976EFD6F}"/>
            </a:ext>
          </a:extLst>
        </xdr:cNvPr>
        <xdr:cNvSpPr/>
      </xdr:nvSpPr>
      <xdr:spPr bwMode="auto">
        <a:xfrm>
          <a:off x="2586878" y="7956067"/>
          <a:ext cx="6489887" cy="493581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CANCELED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20</xdr:row>
      <xdr:rowOff>11206</xdr:rowOff>
    </xdr:from>
    <xdr:to>
      <xdr:col>4</xdr:col>
      <xdr:colOff>2841</xdr:colOff>
      <xdr:row>20</xdr:row>
      <xdr:rowOff>493060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EBFB707-CFE1-7A2A-41A3-F00AD832A15D}"/>
            </a:ext>
          </a:extLst>
        </xdr:cNvPr>
        <xdr:cNvSpPr/>
      </xdr:nvSpPr>
      <xdr:spPr bwMode="auto">
        <a:xfrm>
          <a:off x="2586878" y="6947647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28575</xdr:colOff>
      <xdr:row>3</xdr:row>
      <xdr:rowOff>123825</xdr:rowOff>
    </xdr:to>
    <xdr:pic>
      <xdr:nvPicPr>
        <xdr:cNvPr id="884092" name="图片 2">
          <a:extLst>
            <a:ext uri="{FF2B5EF4-FFF2-40B4-BE49-F238E27FC236}">
              <a16:creationId xmlns:a16="http://schemas.microsoft.com/office/drawing/2014/main" id="{35072823-02A6-E4DE-D0FC-BA3F6721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1</xdr:col>
      <xdr:colOff>476250</xdr:colOff>
      <xdr:row>3</xdr:row>
      <xdr:rowOff>457200</xdr:rowOff>
    </xdr:to>
    <xdr:pic>
      <xdr:nvPicPr>
        <xdr:cNvPr id="885117" name="图片 2">
          <a:extLst>
            <a:ext uri="{FF2B5EF4-FFF2-40B4-BE49-F238E27FC236}">
              <a16:creationId xmlns:a16="http://schemas.microsoft.com/office/drawing/2014/main" id="{56C6B86E-218C-742F-DD71-7539D451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905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1</xdr:col>
      <xdr:colOff>47625</xdr:colOff>
      <xdr:row>3</xdr:row>
      <xdr:rowOff>238125</xdr:rowOff>
    </xdr:to>
    <xdr:pic>
      <xdr:nvPicPr>
        <xdr:cNvPr id="886140" name="图片 2">
          <a:extLst>
            <a:ext uri="{FF2B5EF4-FFF2-40B4-BE49-F238E27FC236}">
              <a16:creationId xmlns:a16="http://schemas.microsoft.com/office/drawing/2014/main" id="{7B4A944F-4B28-8851-0856-6046E1CC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1</xdr:col>
      <xdr:colOff>228600</xdr:colOff>
      <xdr:row>6</xdr:row>
      <xdr:rowOff>19050</xdr:rowOff>
    </xdr:to>
    <xdr:pic>
      <xdr:nvPicPr>
        <xdr:cNvPr id="887164" name="图片 2">
          <a:extLst>
            <a:ext uri="{FF2B5EF4-FFF2-40B4-BE49-F238E27FC236}">
              <a16:creationId xmlns:a16="http://schemas.microsoft.com/office/drawing/2014/main" id="{DC40952A-15E5-723A-3689-EF62DFF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752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276225</xdr:colOff>
      <xdr:row>5</xdr:row>
      <xdr:rowOff>9525</xdr:rowOff>
    </xdr:to>
    <xdr:pic>
      <xdr:nvPicPr>
        <xdr:cNvPr id="888188" name="图片 2">
          <a:extLst>
            <a:ext uri="{FF2B5EF4-FFF2-40B4-BE49-F238E27FC236}">
              <a16:creationId xmlns:a16="http://schemas.microsoft.com/office/drawing/2014/main" id="{E20FCD8C-837E-0E39-DC8C-CA4ED60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8954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2E48-918B-42ED-83FE-42B439CE2C0D}">
  <sheetPr codeName="Sheet1">
    <tabColor indexed="10"/>
    <pageSetUpPr fitToPage="1"/>
  </sheetPr>
  <dimension ref="A2:W28"/>
  <sheetViews>
    <sheetView tabSelected="1" zoomScaleNormal="100" workbookViewId="0">
      <selection activeCell="G10" sqref="G10"/>
    </sheetView>
  </sheetViews>
  <sheetFormatPr defaultRowHeight="14.25"/>
  <cols>
    <col min="1" max="1" width="22.375" style="3" customWidth="1"/>
    <col min="2" max="2" width="11" style="1" customWidth="1"/>
    <col min="3" max="20" width="10.625" style="1" customWidth="1"/>
    <col min="21" max="21" width="9" style="5" customWidth="1"/>
    <col min="22" max="16384" width="9" style="5"/>
  </cols>
  <sheetData>
    <row r="2" spans="1:23" ht="27">
      <c r="A2" s="9"/>
      <c r="B2" s="20"/>
      <c r="C2" s="20"/>
      <c r="D2" s="20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</row>
    <row r="3" spans="1:23" ht="23.25" customHeight="1">
      <c r="A3" s="198"/>
      <c r="B3" s="198"/>
      <c r="C3" s="198"/>
      <c r="D3" s="198"/>
      <c r="E3" s="199"/>
      <c r="F3" s="199"/>
      <c r="G3" s="199"/>
      <c r="H3" s="199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</row>
    <row r="4" spans="1:23" s="13" customFormat="1" ht="14.25" customHeight="1">
      <c r="B4" s="10"/>
      <c r="C4" s="10"/>
      <c r="D4" s="1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3" s="13" customFormat="1" ht="14.25" customHeight="1">
      <c r="B5" s="10"/>
      <c r="C5" s="10"/>
      <c r="D5" s="10"/>
      <c r="E5" s="11"/>
      <c r="F5" s="11"/>
      <c r="G5" s="11"/>
      <c r="H5" s="11"/>
      <c r="I5" s="12"/>
      <c r="J5" s="12"/>
      <c r="K5" s="12"/>
      <c r="L5" s="12"/>
      <c r="M5" s="255"/>
      <c r="N5" s="255"/>
      <c r="O5" s="255"/>
      <c r="P5" s="255"/>
      <c r="Q5" s="12"/>
      <c r="R5" s="12"/>
      <c r="S5" s="12"/>
      <c r="T5" s="12"/>
    </row>
    <row r="6" spans="1:23" s="13" customFormat="1" ht="14.25" customHeight="1">
      <c r="B6" s="10"/>
      <c r="C6" s="10"/>
      <c r="D6" s="10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3" s="13" customFormat="1" ht="14.25" customHeight="1">
      <c r="B7" s="10"/>
      <c r="C7" s="10"/>
      <c r="D7" s="10"/>
      <c r="E7" s="11"/>
      <c r="F7" s="11"/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3" ht="16.5" customHeight="1">
      <c r="A8" s="40" t="s">
        <v>115</v>
      </c>
      <c r="B8"/>
      <c r="C8"/>
      <c r="D8"/>
      <c r="E8" s="3"/>
      <c r="F8" s="3"/>
      <c r="G8" s="3"/>
      <c r="H8" s="3"/>
      <c r="I8" s="3"/>
      <c r="J8" s="3"/>
      <c r="K8" s="3"/>
      <c r="L8" s="3"/>
      <c r="M8" s="257"/>
      <c r="N8" s="257"/>
      <c r="O8" s="257"/>
      <c r="P8" s="257"/>
      <c r="Q8" s="184"/>
      <c r="R8" s="184"/>
      <c r="S8" s="184"/>
      <c r="T8" s="3"/>
    </row>
    <row r="9" spans="1:23" ht="24" customHeight="1">
      <c r="A9" s="438" t="s">
        <v>0</v>
      </c>
      <c r="B9" s="348" t="s">
        <v>1</v>
      </c>
      <c r="C9" s="183" t="s">
        <v>92</v>
      </c>
      <c r="D9" s="182" t="s">
        <v>282</v>
      </c>
      <c r="E9" s="342" t="s">
        <v>7</v>
      </c>
      <c r="F9" s="346" t="s">
        <v>92</v>
      </c>
      <c r="G9" s="345" t="s">
        <v>284</v>
      </c>
      <c r="H9" s="338" t="s">
        <v>282</v>
      </c>
      <c r="I9" s="339" t="s">
        <v>6</v>
      </c>
      <c r="J9" s="345" t="s">
        <v>92</v>
      </c>
      <c r="K9" s="345" t="s">
        <v>284</v>
      </c>
      <c r="L9" s="338" t="s">
        <v>282</v>
      </c>
      <c r="M9" s="342" t="s">
        <v>5</v>
      </c>
      <c r="N9" s="346" t="s">
        <v>92</v>
      </c>
      <c r="O9" s="345" t="s">
        <v>284</v>
      </c>
      <c r="P9" s="338" t="s">
        <v>282</v>
      </c>
      <c r="Q9" s="339" t="s">
        <v>4</v>
      </c>
      <c r="R9" s="345" t="s">
        <v>283</v>
      </c>
      <c r="S9" s="338" t="s">
        <v>282</v>
      </c>
      <c r="T9" s="339" t="s">
        <v>3</v>
      </c>
    </row>
    <row r="10" spans="1:23" ht="50.1" customHeight="1">
      <c r="A10" s="591" t="s">
        <v>145</v>
      </c>
      <c r="B10" s="592" t="s">
        <v>180</v>
      </c>
      <c r="C10" s="593" t="s">
        <v>69</v>
      </c>
      <c r="D10" s="594" t="s">
        <v>69</v>
      </c>
      <c r="E10" s="343" t="s">
        <v>69</v>
      </c>
      <c r="F10" s="610" t="s">
        <v>297</v>
      </c>
      <c r="G10" s="624" t="s">
        <v>305</v>
      </c>
      <c r="H10" s="625" t="s">
        <v>298</v>
      </c>
      <c r="I10" s="340" t="s">
        <v>183</v>
      </c>
      <c r="J10" s="606" t="s">
        <v>297</v>
      </c>
      <c r="K10" s="606" t="s">
        <v>69</v>
      </c>
      <c r="L10" s="607" t="s">
        <v>298</v>
      </c>
      <c r="M10" s="343" t="s">
        <v>200</v>
      </c>
      <c r="N10" s="610" t="s">
        <v>300</v>
      </c>
      <c r="O10" s="606" t="s">
        <v>69</v>
      </c>
      <c r="P10" s="607" t="s">
        <v>298</v>
      </c>
      <c r="Q10" s="340" t="s">
        <v>215</v>
      </c>
      <c r="R10" s="606" t="s">
        <v>300</v>
      </c>
      <c r="S10" s="607" t="s">
        <v>298</v>
      </c>
      <c r="T10" s="340" t="s">
        <v>197</v>
      </c>
      <c r="U10" s="154"/>
      <c r="V10" s="23"/>
      <c r="W10" s="23"/>
    </row>
    <row r="11" spans="1:23" ht="50.1" customHeight="1">
      <c r="A11" s="595" t="s">
        <v>116</v>
      </c>
      <c r="B11" s="596" t="s">
        <v>180</v>
      </c>
      <c r="C11" s="590" t="s">
        <v>300</v>
      </c>
      <c r="D11" s="597" t="s">
        <v>298</v>
      </c>
      <c r="E11" s="347" t="s">
        <v>219</v>
      </c>
      <c r="F11" s="626" t="s">
        <v>297</v>
      </c>
      <c r="G11" s="627" t="s">
        <v>305</v>
      </c>
      <c r="H11" s="628" t="s">
        <v>298</v>
      </c>
      <c r="I11" s="341" t="s">
        <v>200</v>
      </c>
      <c r="J11" s="608" t="s">
        <v>324</v>
      </c>
      <c r="K11" s="608" t="s">
        <v>305</v>
      </c>
      <c r="L11" s="609" t="s">
        <v>298</v>
      </c>
      <c r="M11" s="344" t="s">
        <v>182</v>
      </c>
      <c r="N11" s="611" t="s">
        <v>327</v>
      </c>
      <c r="O11" s="608" t="s">
        <v>298</v>
      </c>
      <c r="P11" s="609" t="s">
        <v>301</v>
      </c>
      <c r="Q11" s="341" t="s">
        <v>220</v>
      </c>
      <c r="R11" s="608" t="s">
        <v>327</v>
      </c>
      <c r="S11" s="609" t="s">
        <v>301</v>
      </c>
      <c r="T11" s="341" t="s">
        <v>220</v>
      </c>
      <c r="U11" s="23"/>
      <c r="V11" s="23"/>
      <c r="W11" s="23"/>
    </row>
    <row r="12" spans="1:23" ht="50.1" customHeight="1">
      <c r="A12" s="598" t="s">
        <v>119</v>
      </c>
      <c r="B12" s="599" t="s">
        <v>253</v>
      </c>
      <c r="C12" s="600" t="s">
        <v>69</v>
      </c>
      <c r="D12" s="601" t="s">
        <v>69</v>
      </c>
      <c r="E12" s="343" t="s">
        <v>69</v>
      </c>
      <c r="F12" s="623" t="s">
        <v>301</v>
      </c>
      <c r="G12" s="624" t="s">
        <v>315</v>
      </c>
      <c r="H12" s="625" t="s">
        <v>325</v>
      </c>
      <c r="I12" s="340" t="s">
        <v>221</v>
      </c>
      <c r="J12" s="606" t="s">
        <v>301</v>
      </c>
      <c r="K12" s="606" t="s">
        <v>69</v>
      </c>
      <c r="L12" s="607" t="s">
        <v>315</v>
      </c>
      <c r="M12" s="343" t="s">
        <v>248</v>
      </c>
      <c r="N12" s="610" t="s">
        <v>305</v>
      </c>
      <c r="O12" s="606" t="s">
        <v>299</v>
      </c>
      <c r="P12" s="607" t="s">
        <v>302</v>
      </c>
      <c r="Q12" s="340" t="s">
        <v>254</v>
      </c>
      <c r="R12" s="606" t="s">
        <v>297</v>
      </c>
      <c r="S12" s="607" t="s">
        <v>299</v>
      </c>
      <c r="T12" s="340" t="s">
        <v>245</v>
      </c>
      <c r="U12" s="154"/>
      <c r="V12" s="23"/>
      <c r="W12" s="23"/>
    </row>
    <row r="13" spans="1:23" ht="50.1" customHeight="1">
      <c r="A13" s="602" t="s">
        <v>291</v>
      </c>
      <c r="B13" s="603" t="s">
        <v>253</v>
      </c>
      <c r="C13" s="604" t="s">
        <v>298</v>
      </c>
      <c r="D13" s="605" t="s">
        <v>315</v>
      </c>
      <c r="E13" s="551" t="s">
        <v>290</v>
      </c>
      <c r="F13" s="552" t="s">
        <v>298</v>
      </c>
      <c r="G13" s="553" t="s">
        <v>302</v>
      </c>
      <c r="H13" s="554" t="s">
        <v>315</v>
      </c>
      <c r="I13" s="555" t="s">
        <v>248</v>
      </c>
      <c r="J13" s="556" t="s">
        <v>301</v>
      </c>
      <c r="K13" s="556" t="s">
        <v>315</v>
      </c>
      <c r="L13" s="557" t="s">
        <v>325</v>
      </c>
      <c r="M13" s="558" t="s">
        <v>218</v>
      </c>
      <c r="N13" s="559" t="s">
        <v>301</v>
      </c>
      <c r="O13" s="556" t="s">
        <v>325</v>
      </c>
      <c r="P13" s="557" t="s">
        <v>326</v>
      </c>
      <c r="Q13" s="555" t="s">
        <v>255</v>
      </c>
      <c r="R13" s="556" t="s">
        <v>301</v>
      </c>
      <c r="S13" s="557" t="s">
        <v>326</v>
      </c>
      <c r="T13" s="555" t="s">
        <v>255</v>
      </c>
      <c r="U13" s="23"/>
      <c r="V13" s="23"/>
      <c r="W13" s="23"/>
    </row>
    <row r="17" spans="1:20" ht="18.75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</row>
    <row r="23" spans="1:20">
      <c r="A23" s="2"/>
      <c r="B23" s="4"/>
      <c r="C23" s="4"/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4"/>
      <c r="R23" s="4"/>
      <c r="S23" s="4"/>
      <c r="T23" s="175"/>
    </row>
    <row r="24" spans="1:20">
      <c r="A24" s="2"/>
      <c r="T24" s="174"/>
    </row>
    <row r="25" spans="1:20">
      <c r="T25" s="174"/>
    </row>
    <row r="26" spans="1:20">
      <c r="I26" s="176"/>
      <c r="J26" s="176"/>
      <c r="K26" s="176"/>
      <c r="L26" s="176"/>
      <c r="T26" s="174"/>
    </row>
    <row r="27" spans="1:20" ht="20.100000000000001" customHeight="1"/>
    <row r="28" spans="1:20" ht="20.100000000000001" customHeight="1"/>
  </sheetData>
  <customSheetViews>
    <customSheetView guid="{308CC5E2-31E9-417E-8F64-449A8A513A15}" showPageBreaks="1" fitToPage="1" printArea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L10" sqref="L10"/>
      <pageMargins left="0.74803149606299213" right="0.19685039370078741" top="0.27559055118110237" bottom="0.19685039370078741" header="0.35433070866141736" footer="0.31496062992125984"/>
      <pageSetup paperSize="9" scale="8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E2:T2"/>
  </mergeCells>
  <phoneticPr fontId="2"/>
  <pageMargins left="0.35433070866141736" right="0.19685039370078741" top="0.27559055118110237" bottom="0.19685039370078741" header="0.35433070866141736" footer="0.31496062992125984"/>
  <pageSetup paperSize="9" scale="71" orientation="portrait" horizontalDpi="1200" verticalDpi="1200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C4B9-161A-4DB9-99AF-9751A7D1738D}">
  <sheetPr codeName="Sheet10">
    <tabColor indexed="52"/>
    <pageSetUpPr fitToPage="1"/>
  </sheetPr>
  <dimension ref="A2:M52"/>
  <sheetViews>
    <sheetView zoomScaleNormal="100" workbookViewId="0">
      <selection activeCell="D5" sqref="D5"/>
    </sheetView>
  </sheetViews>
  <sheetFormatPr defaultRowHeight="14.25"/>
  <cols>
    <col min="1" max="1" width="22.5" style="3" customWidth="1"/>
    <col min="2" max="2" width="8.875" style="15" customWidth="1"/>
    <col min="3" max="3" width="9.625" style="1" customWidth="1"/>
    <col min="4" max="12" width="13.625" style="1" customWidth="1"/>
    <col min="13" max="16384" width="9" style="5"/>
  </cols>
  <sheetData>
    <row r="2" spans="1:13" ht="26.25">
      <c r="A2" s="27"/>
      <c r="B2" s="27"/>
      <c r="C2" s="640"/>
      <c r="D2" s="640"/>
      <c r="E2" s="640"/>
      <c r="F2" s="640"/>
      <c r="G2" s="640"/>
      <c r="H2" s="640"/>
      <c r="I2" s="640"/>
      <c r="J2" s="640"/>
      <c r="K2" s="640"/>
      <c r="L2" s="640"/>
    </row>
    <row r="3" spans="1:13" ht="23.25" customHeight="1">
      <c r="B3" s="6"/>
      <c r="C3" s="641"/>
      <c r="D3" s="641"/>
      <c r="E3" s="641"/>
      <c r="F3" s="641"/>
      <c r="G3" s="641"/>
      <c r="H3" s="641"/>
      <c r="I3" s="641"/>
      <c r="J3" s="641"/>
      <c r="K3" s="641"/>
      <c r="L3" s="641"/>
    </row>
    <row r="4" spans="1:13" ht="14.25" customHeight="1">
      <c r="A4" s="5"/>
      <c r="B4" s="6"/>
      <c r="C4" s="5"/>
      <c r="D4" s="5"/>
      <c r="E4" s="5"/>
      <c r="I4" s="24"/>
      <c r="J4" s="24"/>
      <c r="K4" s="24"/>
      <c r="L4" s="14"/>
    </row>
    <row r="5" spans="1:13" ht="14.25" customHeight="1">
      <c r="A5" s="5"/>
      <c r="B5" s="6"/>
      <c r="C5" s="5"/>
      <c r="D5" s="5"/>
      <c r="E5" s="5"/>
      <c r="I5" s="24"/>
      <c r="J5" s="24"/>
      <c r="K5" s="24"/>
      <c r="L5" s="14"/>
    </row>
    <row r="6" spans="1:13" ht="18" customHeight="1">
      <c r="A6" s="642"/>
      <c r="B6" s="642"/>
      <c r="C6" s="642"/>
      <c r="D6" s="642"/>
      <c r="E6" s="642"/>
      <c r="F6" s="642"/>
      <c r="G6" s="642"/>
      <c r="H6" s="642"/>
      <c r="I6" s="642"/>
      <c r="J6" s="642"/>
      <c r="K6" s="642"/>
      <c r="L6" s="642"/>
    </row>
    <row r="7" spans="1:13" ht="15.75" customHeight="1">
      <c r="A7" s="643"/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178"/>
    </row>
    <row r="8" spans="1:13" ht="16.5" customHeight="1">
      <c r="A8" s="180" t="s">
        <v>25</v>
      </c>
      <c r="B8" s="185"/>
      <c r="F8" s="3"/>
      <c r="G8" s="3"/>
      <c r="H8" s="3"/>
      <c r="I8" s="3"/>
      <c r="J8" s="3"/>
      <c r="K8" s="3"/>
      <c r="L8" s="3"/>
    </row>
    <row r="9" spans="1:13" ht="20.100000000000001" customHeight="1">
      <c r="A9" s="638" t="s">
        <v>0</v>
      </c>
      <c r="B9" s="644"/>
      <c r="C9" s="42" t="s">
        <v>1</v>
      </c>
      <c r="D9" s="358" t="s">
        <v>93</v>
      </c>
      <c r="E9" s="359" t="s">
        <v>285</v>
      </c>
      <c r="F9" s="187" t="s">
        <v>3</v>
      </c>
      <c r="G9" s="349" t="s">
        <v>93</v>
      </c>
      <c r="H9" s="349" t="s">
        <v>286</v>
      </c>
      <c r="I9" s="187" t="s">
        <v>4</v>
      </c>
      <c r="J9" s="349" t="s">
        <v>93</v>
      </c>
      <c r="K9" s="186" t="s">
        <v>285</v>
      </c>
      <c r="L9" s="187" t="s">
        <v>5</v>
      </c>
    </row>
    <row r="10" spans="1:13" ht="50.1" customHeight="1">
      <c r="A10" s="308" t="s">
        <v>114</v>
      </c>
      <c r="B10" s="294" t="s">
        <v>94</v>
      </c>
      <c r="C10" s="305" t="s">
        <v>167</v>
      </c>
      <c r="D10" s="360" t="s">
        <v>109</v>
      </c>
      <c r="E10" s="309" t="s">
        <v>109</v>
      </c>
      <c r="F10" s="361" t="s">
        <v>21</v>
      </c>
      <c r="G10" s="350" t="s">
        <v>109</v>
      </c>
      <c r="H10" s="350" t="s">
        <v>109</v>
      </c>
      <c r="I10" s="361" t="s">
        <v>21</v>
      </c>
      <c r="J10" s="366" t="s">
        <v>309</v>
      </c>
      <c r="K10" s="353" t="s">
        <v>307</v>
      </c>
      <c r="L10" s="307" t="s">
        <v>222</v>
      </c>
    </row>
    <row r="11" spans="1:13" ht="50.1" customHeight="1">
      <c r="A11" s="200" t="s">
        <v>148</v>
      </c>
      <c r="B11" s="201" t="s">
        <v>95</v>
      </c>
      <c r="C11" s="356" t="s">
        <v>177</v>
      </c>
      <c r="D11" s="362" t="s">
        <v>306</v>
      </c>
      <c r="E11" s="202" t="s">
        <v>307</v>
      </c>
      <c r="F11" s="363" t="s">
        <v>223</v>
      </c>
      <c r="G11" s="352" t="s">
        <v>306</v>
      </c>
      <c r="H11" s="352" t="s">
        <v>307</v>
      </c>
      <c r="I11" s="363" t="s">
        <v>224</v>
      </c>
      <c r="J11" s="367" t="s">
        <v>109</v>
      </c>
      <c r="K11" s="355" t="s">
        <v>109</v>
      </c>
      <c r="L11" s="203" t="s">
        <v>109</v>
      </c>
    </row>
    <row r="12" spans="1:13" ht="50.1" customHeight="1">
      <c r="A12" s="308" t="s">
        <v>114</v>
      </c>
      <c r="B12" s="294" t="s">
        <v>94</v>
      </c>
      <c r="C12" s="305" t="s">
        <v>191</v>
      </c>
      <c r="D12" s="360" t="s">
        <v>109</v>
      </c>
      <c r="E12" s="309" t="s">
        <v>109</v>
      </c>
      <c r="F12" s="361" t="s">
        <v>21</v>
      </c>
      <c r="G12" s="350" t="s">
        <v>109</v>
      </c>
      <c r="H12" s="350" t="s">
        <v>109</v>
      </c>
      <c r="I12" s="361" t="s">
        <v>21</v>
      </c>
      <c r="J12" s="366" t="s">
        <v>307</v>
      </c>
      <c r="K12" s="353" t="s">
        <v>293</v>
      </c>
      <c r="L12" s="307" t="s">
        <v>257</v>
      </c>
    </row>
    <row r="13" spans="1:13" ht="50.1" customHeight="1">
      <c r="A13" s="228" t="s">
        <v>118</v>
      </c>
      <c r="B13" s="229" t="s">
        <v>95</v>
      </c>
      <c r="C13" s="357" t="s">
        <v>256</v>
      </c>
      <c r="D13" s="364" t="s">
        <v>292</v>
      </c>
      <c r="E13" s="230" t="s">
        <v>316</v>
      </c>
      <c r="F13" s="365" t="s">
        <v>258</v>
      </c>
      <c r="G13" s="351" t="s">
        <v>307</v>
      </c>
      <c r="H13" s="351" t="s">
        <v>314</v>
      </c>
      <c r="I13" s="369" t="s">
        <v>259</v>
      </c>
      <c r="J13" s="368" t="s">
        <v>109</v>
      </c>
      <c r="K13" s="354" t="s">
        <v>109</v>
      </c>
      <c r="L13" s="215" t="s">
        <v>21</v>
      </c>
    </row>
    <row r="36" spans="1:12">
      <c r="I36" s="176"/>
      <c r="J36" s="176"/>
      <c r="K36" s="176"/>
    </row>
    <row r="43" spans="1:1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="5" customFormat="1"/>
    <row r="50" s="5" customFormat="1"/>
    <row r="51" s="5" customFormat="1"/>
    <row r="52" s="5" customFormat="1"/>
  </sheetData>
  <customSheetViews>
    <customSheetView guid="{308CC5E2-31E9-417E-8F64-449A8A513A15}" showPageBreaks="1" fitToPage="1" printArea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 printArea="1" topLeftCell="A16">
      <selection activeCell="D14" sqref="D14"/>
      <pageMargins left="0.59055118110236227" right="0.59055118110236227" top="0.39370078740157483" bottom="0.31496062992125984" header="0.35433070866141736" footer="0.31496062992125984"/>
      <pageSetup paperSize="9" scale="9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">
    <mergeCell ref="C2:L2"/>
    <mergeCell ref="C3:L3"/>
    <mergeCell ref="A6:L6"/>
    <mergeCell ref="A7:L7"/>
    <mergeCell ref="A9:B9"/>
  </mergeCells>
  <phoneticPr fontId="48"/>
  <pageMargins left="0.59055118110236227" right="0.59055118110236227" top="0.39370078740157483" bottom="0.31496062992125984" header="0.35433070866141736" footer="0.31496062992125984"/>
  <pageSetup paperSize="9" scale="82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423-3A43-4BC0-9D33-FBA79D7050DB}">
  <sheetPr codeName="Sheet11">
    <tabColor indexed="52"/>
    <pageSetUpPr fitToPage="1"/>
  </sheetPr>
  <dimension ref="A1:P54"/>
  <sheetViews>
    <sheetView zoomScaleNormal="100" workbookViewId="0">
      <selection activeCell="D14" sqref="D14"/>
    </sheetView>
  </sheetViews>
  <sheetFormatPr defaultRowHeight="14.25"/>
  <cols>
    <col min="1" max="1" width="17.625" style="3" customWidth="1"/>
    <col min="2" max="2" width="8.625" style="6" customWidth="1"/>
    <col min="3" max="3" width="12.125" style="1" customWidth="1"/>
    <col min="4" max="5" width="13.625" style="1" customWidth="1"/>
    <col min="6" max="15" width="13.625" style="73" customWidth="1"/>
    <col min="16" max="16384" width="9" style="5"/>
  </cols>
  <sheetData>
    <row r="1" spans="1:16" ht="24.75">
      <c r="A1" s="27" t="s">
        <v>87</v>
      </c>
      <c r="B1" s="27"/>
      <c r="F1" s="636"/>
      <c r="G1" s="636"/>
      <c r="H1" s="636"/>
      <c r="I1" s="636"/>
      <c r="J1" s="636"/>
      <c r="K1" s="636"/>
      <c r="L1" s="636"/>
      <c r="M1" s="636"/>
      <c r="N1" s="636"/>
      <c r="O1" s="636"/>
    </row>
    <row r="2" spans="1:16" ht="19.5">
      <c r="F2" s="637"/>
      <c r="G2" s="637"/>
      <c r="H2" s="637"/>
      <c r="I2" s="637"/>
      <c r="J2" s="637"/>
      <c r="K2" s="637"/>
      <c r="L2" s="637"/>
      <c r="M2" s="637"/>
      <c r="N2" s="637"/>
      <c r="O2" s="637"/>
    </row>
    <row r="3" spans="1:16" ht="27.75" customHeight="1">
      <c r="F3" s="71"/>
      <c r="G3" s="71"/>
      <c r="H3" s="71"/>
      <c r="L3" s="170"/>
      <c r="M3" s="170"/>
      <c r="N3" s="170"/>
      <c r="O3" s="169"/>
    </row>
    <row r="4" spans="1:16" ht="16.5" customHeight="1">
      <c r="A4" s="164"/>
      <c r="B4" s="165"/>
      <c r="C4" s="164"/>
      <c r="D4" s="164"/>
      <c r="E4" s="164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6" ht="16.5" customHeight="1">
      <c r="A5" s="164"/>
      <c r="B5" s="165"/>
      <c r="C5" s="164"/>
      <c r="D5" s="164"/>
      <c r="E5" s="164"/>
      <c r="F5" s="166"/>
      <c r="G5" s="166"/>
      <c r="H5" s="166"/>
      <c r="I5" s="166"/>
      <c r="J5" s="166"/>
      <c r="K5" s="166"/>
      <c r="L5" s="166"/>
      <c r="M5" s="166"/>
      <c r="N5" s="166"/>
      <c r="O5" s="173"/>
    </row>
    <row r="6" spans="1:16" ht="14.25" customHeight="1">
      <c r="A6" s="167"/>
      <c r="B6" s="167"/>
      <c r="C6" s="167"/>
      <c r="D6" s="167"/>
      <c r="E6" s="167"/>
      <c r="L6" s="168"/>
      <c r="M6" s="168"/>
      <c r="N6" s="168"/>
      <c r="O6" s="168"/>
    </row>
    <row r="7" spans="1:16" ht="15" customHeight="1">
      <c r="A7" s="40" t="s">
        <v>28</v>
      </c>
      <c r="B7" s="41"/>
      <c r="C7" s="41"/>
      <c r="D7" s="41"/>
      <c r="E7" s="41"/>
      <c r="F7" s="74"/>
      <c r="G7" s="74"/>
      <c r="H7" s="74"/>
      <c r="I7"/>
      <c r="J7"/>
      <c r="K7"/>
      <c r="L7"/>
      <c r="M7"/>
      <c r="N7"/>
      <c r="O7" s="75"/>
      <c r="P7" s="48"/>
    </row>
    <row r="8" spans="1:16" ht="18.75" customHeight="1">
      <c r="A8" s="638" t="s">
        <v>0</v>
      </c>
      <c r="B8" s="638"/>
      <c r="C8" s="42" t="s">
        <v>1</v>
      </c>
      <c r="D8" s="358" t="s">
        <v>93</v>
      </c>
      <c r="E8" s="359" t="s">
        <v>285</v>
      </c>
      <c r="F8" s="377" t="s">
        <v>7</v>
      </c>
      <c r="G8" s="376" t="s">
        <v>93</v>
      </c>
      <c r="H8" s="76" t="s">
        <v>285</v>
      </c>
      <c r="I8" s="76" t="s">
        <v>2</v>
      </c>
      <c r="J8" s="388" t="s">
        <v>93</v>
      </c>
      <c r="K8" s="76" t="s">
        <v>285</v>
      </c>
      <c r="L8" s="377" t="s">
        <v>10</v>
      </c>
      <c r="M8" s="376" t="s">
        <v>287</v>
      </c>
      <c r="N8" s="76" t="s">
        <v>285</v>
      </c>
      <c r="O8" s="258" t="s">
        <v>143</v>
      </c>
    </row>
    <row r="9" spans="1:16" s="179" customFormat="1" ht="41.25" customHeight="1">
      <c r="A9" s="287" t="s">
        <v>139</v>
      </c>
      <c r="B9" s="276" t="s">
        <v>96</v>
      </c>
      <c r="C9" s="325" t="s">
        <v>167</v>
      </c>
      <c r="D9" s="378" t="s">
        <v>306</v>
      </c>
      <c r="E9" s="270" t="s">
        <v>307</v>
      </c>
      <c r="F9" s="280" t="s">
        <v>226</v>
      </c>
      <c r="G9" s="370" t="s">
        <v>319</v>
      </c>
      <c r="H9" s="370" t="s">
        <v>307</v>
      </c>
      <c r="I9" s="373" t="s">
        <v>186</v>
      </c>
      <c r="J9" s="278" t="s">
        <v>109</v>
      </c>
      <c r="K9" s="279" t="s">
        <v>109</v>
      </c>
      <c r="L9" s="280" t="s">
        <v>21</v>
      </c>
      <c r="M9" s="385" t="s">
        <v>109</v>
      </c>
      <c r="N9" s="373" t="s">
        <v>109</v>
      </c>
      <c r="O9" s="280" t="s">
        <v>21</v>
      </c>
    </row>
    <row r="10" spans="1:16" s="179" customFormat="1" ht="41.25" customHeight="1">
      <c r="A10" s="288" t="s">
        <v>113</v>
      </c>
      <c r="B10" s="192" t="s">
        <v>97</v>
      </c>
      <c r="C10" s="328" t="s">
        <v>225</v>
      </c>
      <c r="D10" s="576" t="s">
        <v>306</v>
      </c>
      <c r="E10" s="577" t="s">
        <v>307</v>
      </c>
      <c r="F10" s="380" t="s">
        <v>227</v>
      </c>
      <c r="G10" s="371" t="s">
        <v>109</v>
      </c>
      <c r="H10" s="371" t="s">
        <v>109</v>
      </c>
      <c r="I10" s="383" t="s">
        <v>21</v>
      </c>
      <c r="J10" s="277" t="s">
        <v>306</v>
      </c>
      <c r="K10" s="281" t="s">
        <v>307</v>
      </c>
      <c r="L10" s="282" t="s">
        <v>228</v>
      </c>
      <c r="M10" s="386">
        <v>46135</v>
      </c>
      <c r="N10" s="374">
        <v>46143</v>
      </c>
      <c r="O10" s="282" t="s">
        <v>229</v>
      </c>
    </row>
    <row r="11" spans="1:16" s="179" customFormat="1" ht="41.25" customHeight="1">
      <c r="A11" s="283" t="s">
        <v>158</v>
      </c>
      <c r="B11" s="269" t="s">
        <v>98</v>
      </c>
      <c r="C11" s="317" t="s">
        <v>159</v>
      </c>
      <c r="D11" s="382" t="s">
        <v>306</v>
      </c>
      <c r="E11" s="274" t="s">
        <v>307</v>
      </c>
      <c r="F11" s="381" t="s">
        <v>267</v>
      </c>
      <c r="G11" s="372" t="s">
        <v>306</v>
      </c>
      <c r="H11" s="372" t="s">
        <v>307</v>
      </c>
      <c r="I11" s="384" t="s">
        <v>230</v>
      </c>
      <c r="J11" s="284" t="s">
        <v>109</v>
      </c>
      <c r="K11" s="285" t="s">
        <v>109</v>
      </c>
      <c r="L11" s="286" t="s">
        <v>21</v>
      </c>
      <c r="M11" s="387" t="s">
        <v>109</v>
      </c>
      <c r="N11" s="375" t="s">
        <v>109</v>
      </c>
      <c r="O11" s="286" t="s">
        <v>21</v>
      </c>
    </row>
    <row r="12" spans="1:16" s="179" customFormat="1" ht="41.25" customHeight="1">
      <c r="A12" s="287" t="s">
        <v>139</v>
      </c>
      <c r="B12" s="276" t="s">
        <v>96</v>
      </c>
      <c r="C12" s="325" t="s">
        <v>191</v>
      </c>
      <c r="D12" s="378" t="s">
        <v>292</v>
      </c>
      <c r="E12" s="270" t="s">
        <v>293</v>
      </c>
      <c r="F12" s="280" t="s">
        <v>261</v>
      </c>
      <c r="G12" s="370" t="s">
        <v>318</v>
      </c>
      <c r="H12" s="370" t="s">
        <v>293</v>
      </c>
      <c r="I12" s="373" t="s">
        <v>236</v>
      </c>
      <c r="J12" s="278" t="s">
        <v>109</v>
      </c>
      <c r="K12" s="279" t="s">
        <v>109</v>
      </c>
      <c r="L12" s="280" t="s">
        <v>21</v>
      </c>
      <c r="M12" s="385" t="s">
        <v>109</v>
      </c>
      <c r="N12" s="373" t="s">
        <v>109</v>
      </c>
      <c r="O12" s="280" t="s">
        <v>21</v>
      </c>
    </row>
    <row r="13" spans="1:16" s="179" customFormat="1" ht="41.25" customHeight="1">
      <c r="A13" s="288" t="s">
        <v>113</v>
      </c>
      <c r="B13" s="192" t="s">
        <v>97</v>
      </c>
      <c r="C13" s="328" t="s">
        <v>260</v>
      </c>
      <c r="D13" s="576" t="s">
        <v>310</v>
      </c>
      <c r="E13" s="577" t="s">
        <v>293</v>
      </c>
      <c r="F13" s="380" t="s">
        <v>262</v>
      </c>
      <c r="G13" s="371" t="s">
        <v>109</v>
      </c>
      <c r="H13" s="371" t="s">
        <v>109</v>
      </c>
      <c r="I13" s="383" t="s">
        <v>21</v>
      </c>
      <c r="J13" s="277" t="s">
        <v>292</v>
      </c>
      <c r="K13" s="281" t="s">
        <v>316</v>
      </c>
      <c r="L13" s="282" t="s">
        <v>263</v>
      </c>
      <c r="M13" s="386">
        <v>46142</v>
      </c>
      <c r="N13" s="374">
        <v>46153</v>
      </c>
      <c r="O13" s="282" t="s">
        <v>264</v>
      </c>
    </row>
    <row r="14" spans="1:16" s="179" customFormat="1" ht="41.25" customHeight="1">
      <c r="A14" s="283" t="s">
        <v>151</v>
      </c>
      <c r="B14" s="269" t="s">
        <v>98</v>
      </c>
      <c r="C14" s="317" t="s">
        <v>174</v>
      </c>
      <c r="D14" s="578" t="s">
        <v>308</v>
      </c>
      <c r="E14" s="579" t="s">
        <v>308</v>
      </c>
      <c r="F14" s="381" t="s">
        <v>265</v>
      </c>
      <c r="G14" s="372" t="s">
        <v>292</v>
      </c>
      <c r="H14" s="372" t="s">
        <v>316</v>
      </c>
      <c r="I14" s="384" t="s">
        <v>266</v>
      </c>
      <c r="J14" s="284" t="s">
        <v>109</v>
      </c>
      <c r="K14" s="285" t="s">
        <v>109</v>
      </c>
      <c r="L14" s="286" t="s">
        <v>21</v>
      </c>
      <c r="M14" s="387" t="s">
        <v>109</v>
      </c>
      <c r="N14" s="375" t="s">
        <v>109</v>
      </c>
      <c r="O14" s="286" t="s">
        <v>21</v>
      </c>
    </row>
    <row r="18" spans="9:11" ht="15" customHeight="1"/>
    <row r="32" spans="9:11">
      <c r="I32" s="176"/>
      <c r="J32" s="176"/>
      <c r="K32" s="176"/>
    </row>
    <row r="45" spans="1:15">
      <c r="A45" s="7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7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>
      <c r="A47" s="73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7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7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7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7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7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7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7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customSheetViews>
    <customSheetView guid="{308CC5E2-31E9-417E-8F64-449A8A513A15}" showPageBreaks="1" fitToPage="1" printArea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 topLeftCell="A22">
      <selection activeCell="J29" sqref="J29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3">
    <mergeCell ref="F1:O1"/>
    <mergeCell ref="F2:O2"/>
    <mergeCell ref="A8:B8"/>
  </mergeCells>
  <phoneticPr fontId="48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4" orientation="portrait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ED54-42C8-4AAA-9446-6D953140F504}">
  <sheetPr>
    <tabColor indexed="52"/>
    <pageSetUpPr fitToPage="1"/>
  </sheetPr>
  <dimension ref="A1:L38"/>
  <sheetViews>
    <sheetView topLeftCell="A16" zoomScale="85" zoomScaleNormal="85" workbookViewId="0">
      <selection activeCell="I21" sqref="I21"/>
    </sheetView>
  </sheetViews>
  <sheetFormatPr defaultRowHeight="14.25"/>
  <cols>
    <col min="1" max="1" width="17.375" style="3" customWidth="1"/>
    <col min="2" max="2" width="6.875" style="6" customWidth="1"/>
    <col min="3" max="3" width="9.625" style="1" customWidth="1"/>
    <col min="4" max="4" width="9.625" style="102" customWidth="1"/>
    <col min="5" max="5" width="9.625" style="1" customWidth="1"/>
    <col min="6" max="9" width="11.75" style="73" customWidth="1"/>
    <col min="10" max="10" width="9.625" style="72" customWidth="1"/>
    <col min="11" max="11" width="9.625" style="73" customWidth="1"/>
    <col min="12" max="16384" width="9" style="5"/>
  </cols>
  <sheetData>
    <row r="1" spans="1:12" ht="24.75">
      <c r="A1" s="27" t="s">
        <v>62</v>
      </c>
      <c r="B1" s="27"/>
      <c r="D1" s="636" t="s">
        <v>63</v>
      </c>
      <c r="E1" s="636"/>
      <c r="F1" s="636"/>
      <c r="G1" s="636"/>
      <c r="H1" s="636"/>
      <c r="I1" s="636"/>
      <c r="J1" s="636"/>
      <c r="K1" s="636"/>
    </row>
    <row r="2" spans="1:12" ht="19.5">
      <c r="D2" s="637" t="s">
        <v>64</v>
      </c>
      <c r="E2" s="637"/>
      <c r="F2" s="637"/>
      <c r="G2" s="637"/>
      <c r="H2" s="637"/>
      <c r="I2" s="637"/>
      <c r="J2" s="637"/>
      <c r="K2" s="637"/>
    </row>
    <row r="3" spans="1:12" ht="27.75" customHeight="1">
      <c r="E3" s="24"/>
      <c r="F3" s="71" t="s">
        <v>65</v>
      </c>
      <c r="G3" s="647" t="s">
        <v>27</v>
      </c>
      <c r="H3" s="647"/>
      <c r="I3" s="647"/>
    </row>
    <row r="4" spans="1:12" s="108" customFormat="1" ht="16.5" customHeight="1">
      <c r="A4" s="103"/>
      <c r="B4" s="104"/>
      <c r="C4" s="103">
        <f>WEEKNUM(J7)</f>
        <v>40</v>
      </c>
      <c r="D4" s="105"/>
      <c r="E4" s="103"/>
      <c r="F4" s="106"/>
      <c r="G4" s="106"/>
      <c r="H4" s="106"/>
      <c r="I4" s="106"/>
      <c r="J4" s="107"/>
      <c r="K4" s="106"/>
    </row>
    <row r="5" spans="1:12" s="108" customFormat="1" ht="16.5" customHeight="1">
      <c r="A5" s="103"/>
      <c r="B5" s="104"/>
      <c r="C5" s="103"/>
      <c r="D5" s="109">
        <f>$J$7-3</f>
        <v>42636</v>
      </c>
      <c r="E5" s="109">
        <f>$J$7-1</f>
        <v>42638</v>
      </c>
      <c r="F5" s="109">
        <f>$J$7</f>
        <v>42639</v>
      </c>
      <c r="G5" s="109">
        <f>$J$7+1</f>
        <v>42640</v>
      </c>
      <c r="H5" s="109">
        <f>$J$7+1</f>
        <v>42640</v>
      </c>
      <c r="I5" s="109">
        <f>$J$7+1</f>
        <v>42640</v>
      </c>
      <c r="J5" s="109">
        <f>$J$7+3</f>
        <v>42642</v>
      </c>
      <c r="K5" s="109">
        <f>$J$7+4</f>
        <v>42643</v>
      </c>
    </row>
    <row r="6" spans="1:12" s="108" customFormat="1" ht="14.25" customHeight="1">
      <c r="A6" s="110"/>
      <c r="B6" s="110"/>
      <c r="C6" s="103"/>
      <c r="D6" s="111"/>
      <c r="E6" s="110"/>
      <c r="F6" s="109">
        <f>$J$7+1</f>
        <v>42640</v>
      </c>
      <c r="G6" s="109">
        <f>$J$7+1</f>
        <v>42640</v>
      </c>
      <c r="H6" s="109">
        <f>$J$7+1</f>
        <v>42640</v>
      </c>
      <c r="I6" s="109">
        <f>$J$7+2</f>
        <v>42641</v>
      </c>
      <c r="J6" s="112"/>
      <c r="K6" s="113"/>
    </row>
    <row r="7" spans="1:12" ht="15" customHeight="1">
      <c r="A7" s="40" t="s">
        <v>28</v>
      </c>
      <c r="B7" s="41"/>
      <c r="C7" s="41"/>
      <c r="D7" s="114"/>
      <c r="E7" s="41"/>
      <c r="F7" s="74"/>
      <c r="I7" s="75"/>
      <c r="J7" s="648">
        <v>42639</v>
      </c>
      <c r="K7" s="649"/>
      <c r="L7" s="48"/>
    </row>
    <row r="8" spans="1:12" ht="18" customHeight="1">
      <c r="A8" s="638" t="s">
        <v>0</v>
      </c>
      <c r="B8" s="644"/>
      <c r="C8" s="42" t="s">
        <v>1</v>
      </c>
      <c r="D8" s="115" t="s">
        <v>11</v>
      </c>
      <c r="E8" s="39" t="s">
        <v>9</v>
      </c>
      <c r="F8" s="76" t="s">
        <v>7</v>
      </c>
      <c r="G8" s="76" t="s">
        <v>2</v>
      </c>
      <c r="H8" s="77" t="s">
        <v>10</v>
      </c>
      <c r="I8" s="76" t="s">
        <v>14</v>
      </c>
      <c r="J8" s="78" t="s">
        <v>11</v>
      </c>
      <c r="K8" s="79" t="s">
        <v>9</v>
      </c>
    </row>
    <row r="9" spans="1:12" ht="12.95" customHeight="1">
      <c r="A9" s="63" t="s">
        <v>66</v>
      </c>
      <c r="B9" s="64" t="s">
        <v>67</v>
      </c>
      <c r="C9" s="65" t="s">
        <v>68</v>
      </c>
      <c r="D9" s="116" t="s">
        <v>8</v>
      </c>
      <c r="E9" s="62" t="s">
        <v>18</v>
      </c>
      <c r="F9" s="80" t="s">
        <v>24</v>
      </c>
      <c r="G9" s="80" t="s">
        <v>41</v>
      </c>
      <c r="H9" s="61" t="s">
        <v>69</v>
      </c>
      <c r="I9" s="80" t="s">
        <v>69</v>
      </c>
      <c r="J9" s="81" t="s">
        <v>30</v>
      </c>
      <c r="K9" s="82" t="s">
        <v>48</v>
      </c>
    </row>
    <row r="10" spans="1:12" s="17" customFormat="1" ht="12.95" customHeight="1">
      <c r="A10" s="35" t="s">
        <v>70</v>
      </c>
      <c r="B10" s="36" t="s">
        <v>71</v>
      </c>
      <c r="C10" s="47" t="s">
        <v>68</v>
      </c>
      <c r="D10" s="117" t="s">
        <v>69</v>
      </c>
      <c r="E10" s="18" t="s">
        <v>18</v>
      </c>
      <c r="F10" s="83" t="s">
        <v>16</v>
      </c>
      <c r="G10" s="83" t="s">
        <v>69</v>
      </c>
      <c r="H10" s="59" t="s">
        <v>41</v>
      </c>
      <c r="I10" s="83" t="s">
        <v>42</v>
      </c>
      <c r="J10" s="84" t="s">
        <v>69</v>
      </c>
      <c r="K10" s="85" t="s">
        <v>48</v>
      </c>
      <c r="L10" s="5"/>
    </row>
    <row r="11" spans="1:12" ht="12.75" customHeight="1" thickBot="1">
      <c r="A11" s="37" t="s">
        <v>72</v>
      </c>
      <c r="B11" s="44" t="s">
        <v>73</v>
      </c>
      <c r="C11" s="43" t="s">
        <v>74</v>
      </c>
      <c r="D11" s="118" t="s">
        <v>75</v>
      </c>
      <c r="E11" s="66" t="s">
        <v>47</v>
      </c>
      <c r="F11" s="86" t="s">
        <v>20</v>
      </c>
      <c r="G11" s="86" t="s">
        <v>59</v>
      </c>
      <c r="H11" s="87" t="s">
        <v>75</v>
      </c>
      <c r="I11" s="86" t="s">
        <v>75</v>
      </c>
      <c r="J11" s="88" t="s">
        <v>75</v>
      </c>
      <c r="K11" s="89" t="s">
        <v>52</v>
      </c>
    </row>
    <row r="12" spans="1:12" s="38" customFormat="1" ht="39.950000000000003" customHeight="1" thickTop="1">
      <c r="A12" s="100" t="s">
        <v>76</v>
      </c>
      <c r="B12" s="70" t="s">
        <v>77</v>
      </c>
      <c r="C12" s="119" t="str">
        <f>$C$4+204&amp;"E/W"</f>
        <v>244E/W</v>
      </c>
      <c r="D12" s="120">
        <f>$D$5</f>
        <v>42636</v>
      </c>
      <c r="E12" s="121">
        <f>$E$5-1</f>
        <v>42637</v>
      </c>
      <c r="F12" s="122" t="str">
        <f>TEXT($F$5,"m/dd") &amp; "-" &amp; TEXT($F$6,"dd")</f>
        <v>9/26-27</v>
      </c>
      <c r="G12" s="123" t="str">
        <f>TEXT($G$5,"m/dd") &amp; "-" &amp; TEXT($G$6,"dd")</f>
        <v>9/27-27</v>
      </c>
      <c r="H12" s="124"/>
      <c r="I12" s="125"/>
      <c r="J12" s="126">
        <f>$J$5</f>
        <v>42642</v>
      </c>
      <c r="K12" s="127">
        <f>$K$5</f>
        <v>42643</v>
      </c>
      <c r="L12" s="60"/>
    </row>
    <row r="13" spans="1:12" s="17" customFormat="1" ht="39.950000000000003" customHeight="1">
      <c r="A13" s="68" t="s">
        <v>78</v>
      </c>
      <c r="B13" s="16" t="s">
        <v>79</v>
      </c>
      <c r="C13" s="69" t="str">
        <f>$C$4+1599&amp;"E/W"</f>
        <v>1639E/W</v>
      </c>
      <c r="D13" s="128"/>
      <c r="E13" s="129">
        <f>$E$5-1</f>
        <v>42637</v>
      </c>
      <c r="F13" s="130" t="str">
        <f>TEXT($F$5,"m/dd") &amp; "-" &amp; TEXT($F$6-1,"dd")&amp; "                        南港C-3"</f>
        <v>9/26-26                        南港C-3</v>
      </c>
      <c r="G13" s="130"/>
      <c r="H13" s="131" t="str">
        <f>TEXT($H$5,"m/dd") &amp; "-" &amp; TEXT($H$6,"dd")</f>
        <v>9/27-27</v>
      </c>
      <c r="I13" s="132" t="str">
        <f>TEXT($I$5,"m/dd") &amp; "-" &amp; TEXT($I$6,"dd")</f>
        <v>9/27-28</v>
      </c>
      <c r="J13" s="133"/>
      <c r="K13" s="134">
        <f>$K$5</f>
        <v>42643</v>
      </c>
    </row>
    <row r="14" spans="1:12" ht="39.950000000000003" customHeight="1">
      <c r="A14" s="49" t="s">
        <v>80</v>
      </c>
      <c r="B14" s="101" t="s">
        <v>81</v>
      </c>
      <c r="C14" s="25" t="str">
        <f>$C$4+1599&amp;"E/W"</f>
        <v>1639E/W</v>
      </c>
      <c r="D14" s="135"/>
      <c r="E14" s="136">
        <f>$E$5+2</f>
        <v>42640</v>
      </c>
      <c r="F14" s="137" t="str">
        <f>TEXT($F$5+3,"m/dd") &amp; "-" &amp; TEXT($F$6+3,"dd")</f>
        <v>9/29-30</v>
      </c>
      <c r="G14" s="138" t="str">
        <f>TEXT($G$5+3,"m/dd") &amp; "-" &amp; TEXT($G$6+3,"dd")</f>
        <v>9/30-30</v>
      </c>
      <c r="H14" s="138"/>
      <c r="I14" s="139"/>
      <c r="J14" s="137"/>
      <c r="K14" s="139">
        <f>$K$5+3</f>
        <v>42646</v>
      </c>
    </row>
    <row r="15" spans="1:12" s="38" customFormat="1" ht="39.950000000000003" customHeight="1">
      <c r="A15" s="100" t="s">
        <v>82</v>
      </c>
      <c r="B15" s="70" t="s">
        <v>83</v>
      </c>
      <c r="C15" s="119" t="str">
        <f>$C$4+205&amp;"E/W"</f>
        <v>245E/W</v>
      </c>
      <c r="D15" s="120">
        <f>$D$5+7</f>
        <v>42643</v>
      </c>
      <c r="E15" s="121">
        <f>$E$5+6</f>
        <v>42644</v>
      </c>
      <c r="F15" s="122" t="str">
        <f>TEXT($F$5+7,"m/dd") &amp; "-" &amp; TEXT($F$6+7,"dd")</f>
        <v>10/03-04</v>
      </c>
      <c r="G15" s="123" t="str">
        <f>TEXT($G$5+7,"m/dd") &amp; "-" &amp; TEXT($G$6+7,"dd")</f>
        <v>10/04-04</v>
      </c>
      <c r="H15" s="124"/>
      <c r="I15" s="125"/>
      <c r="J15" s="126">
        <f>$J$5+7</f>
        <v>42649</v>
      </c>
      <c r="K15" s="127">
        <f>$K$5+7</f>
        <v>42650</v>
      </c>
      <c r="L15" s="60"/>
    </row>
    <row r="16" spans="1:12" s="17" customFormat="1" ht="39.950000000000003" customHeight="1">
      <c r="A16" s="68" t="s">
        <v>84</v>
      </c>
      <c r="B16" s="16" t="s">
        <v>79</v>
      </c>
      <c r="C16" s="69" t="str">
        <f>$C$4+1600&amp;"E/W"</f>
        <v>1640E/W</v>
      </c>
      <c r="D16" s="128"/>
      <c r="E16" s="129">
        <f>$E$5+6</f>
        <v>42644</v>
      </c>
      <c r="F16" s="130" t="str">
        <f>TEXT($F$5+7,"m/dd") &amp; "-" &amp; TEXT($F$6+6,"dd")&amp; "                        南港C-3"</f>
        <v>10/03-03                        南港C-3</v>
      </c>
      <c r="G16" s="130"/>
      <c r="H16" s="131" t="str">
        <f>TEXT($H$5+7,"m/dd") &amp; "-" &amp; TEXT($H$6+7,"dd")</f>
        <v>10/04-04</v>
      </c>
      <c r="I16" s="132" t="str">
        <f>TEXT($I$5+7,"m/dd") &amp; "-" &amp; TEXT($I$6+7,"dd")</f>
        <v>10/04-05</v>
      </c>
      <c r="J16" s="133"/>
      <c r="K16" s="134">
        <f>$K$5+7</f>
        <v>42650</v>
      </c>
    </row>
    <row r="17" spans="1:12" ht="39.950000000000003" customHeight="1">
      <c r="A17" s="49" t="s">
        <v>61</v>
      </c>
      <c r="B17" s="101" t="s">
        <v>55</v>
      </c>
      <c r="C17" s="25" t="str">
        <f>$C$4+1600&amp;"E/W"</f>
        <v>1640E/W</v>
      </c>
      <c r="D17" s="135"/>
      <c r="E17" s="136">
        <f>$E$5+9</f>
        <v>42647</v>
      </c>
      <c r="F17" s="137" t="str">
        <f>TEXT($F$5+10,"m/dd") &amp; "-" &amp; TEXT($F$6+10,"dd")</f>
        <v>10/06-07</v>
      </c>
      <c r="G17" s="138" t="str">
        <f>TEXT($G$5+10,"m/dd") &amp; "-" &amp; TEXT($G$6+10,"dd")</f>
        <v>10/07-07</v>
      </c>
      <c r="H17" s="138"/>
      <c r="I17" s="139"/>
      <c r="J17" s="137"/>
      <c r="K17" s="139">
        <f>$K$5+10</f>
        <v>42653</v>
      </c>
    </row>
    <row r="18" spans="1:12" s="38" customFormat="1" ht="39.950000000000003" customHeight="1">
      <c r="A18" s="100" t="s">
        <v>60</v>
      </c>
      <c r="B18" s="70" t="s">
        <v>53</v>
      </c>
      <c r="C18" s="119" t="str">
        <f>$C$4+206&amp;"E/W"</f>
        <v>246E/W</v>
      </c>
      <c r="D18" s="120">
        <f>$D$5+14</f>
        <v>42650</v>
      </c>
      <c r="E18" s="121">
        <f>$E$5+13</f>
        <v>42651</v>
      </c>
      <c r="F18" s="122" t="str">
        <f>TEXT($F$5+14,"m/dd") &amp; "-" &amp; TEXT($F$6+14,"dd")</f>
        <v>10/10-11</v>
      </c>
      <c r="G18" s="123" t="str">
        <f>TEXT($G$5+14,"m/dd") &amp; "-" &amp; TEXT($G$6+14,"dd")</f>
        <v>10/11-11</v>
      </c>
      <c r="H18" s="124"/>
      <c r="I18" s="125"/>
      <c r="J18" s="126">
        <f>$J$5+14</f>
        <v>42656</v>
      </c>
      <c r="K18" s="127">
        <f>$K$5+14</f>
        <v>42657</v>
      </c>
      <c r="L18" s="60"/>
    </row>
    <row r="19" spans="1:12" s="17" customFormat="1" ht="39.950000000000003" customHeight="1">
      <c r="A19" s="68" t="s">
        <v>56</v>
      </c>
      <c r="B19" s="16" t="s">
        <v>54</v>
      </c>
      <c r="C19" s="69" t="str">
        <f>$C$4+1601&amp;"E/W"</f>
        <v>1641E/W</v>
      </c>
      <c r="D19" s="128"/>
      <c r="E19" s="129">
        <f>$E$5+13</f>
        <v>42651</v>
      </c>
      <c r="F19" s="130" t="str">
        <f>TEXT($F$5+14,"m/dd") &amp; "-" &amp; TEXT($F$6+13,"dd")  &amp; "                        南港C-3"</f>
        <v>10/10-10                        南港C-3</v>
      </c>
      <c r="G19" s="130"/>
      <c r="H19" s="131" t="str">
        <f>TEXT($H$5+14,"m/dd") &amp; "-" &amp; TEXT($H$6+14,"dd")</f>
        <v>10/11-11</v>
      </c>
      <c r="I19" s="132" t="str">
        <f>TEXT($I$5+14,"m/dd") &amp; "-" &amp; TEXT($I$6+14,"dd")</f>
        <v>10/11-12</v>
      </c>
      <c r="J19" s="133"/>
      <c r="K19" s="134">
        <f>$K$5+14</f>
        <v>42657</v>
      </c>
    </row>
    <row r="20" spans="1:12" ht="39.950000000000003" customHeight="1">
      <c r="A20" s="49" t="s">
        <v>61</v>
      </c>
      <c r="B20" s="101" t="s">
        <v>55</v>
      </c>
      <c r="C20" s="25" t="str">
        <f>$C$4+1601&amp;"E/W"</f>
        <v>1641E/W</v>
      </c>
      <c r="D20" s="135"/>
      <c r="E20" s="136">
        <f>$E$5+16</f>
        <v>42654</v>
      </c>
      <c r="F20" s="137" t="str">
        <f>TEXT($F$5+17,"m/dd") &amp; "-" &amp; TEXT($F$6+17,"dd")</f>
        <v>10/13-14</v>
      </c>
      <c r="G20" s="138" t="str">
        <f>TEXT($G$5+17,"m/dd") &amp; "-" &amp; TEXT($G$6+17,"dd")</f>
        <v>10/14-14</v>
      </c>
      <c r="H20" s="138"/>
      <c r="I20" s="139"/>
      <c r="J20" s="137"/>
      <c r="K20" s="139">
        <f>$K$5+17</f>
        <v>42660</v>
      </c>
    </row>
    <row r="21" spans="1:12" s="38" customFormat="1" ht="39.950000000000003" customHeight="1">
      <c r="A21" s="147" t="s">
        <v>60</v>
      </c>
      <c r="B21" s="19" t="s">
        <v>53</v>
      </c>
      <c r="C21" s="119" t="str">
        <f>$C$4+207&amp;"E/W"</f>
        <v>247E/W</v>
      </c>
      <c r="D21" s="120">
        <f>$D$5+21</f>
        <v>42657</v>
      </c>
      <c r="E21" s="121">
        <f>$E$5+20</f>
        <v>42658</v>
      </c>
      <c r="F21" s="122" t="str">
        <f>TEXT($F$5+21,"m/dd") &amp; "-" &amp; TEXT($F$6+21,"dd")</f>
        <v>10/17-18</v>
      </c>
      <c r="G21" s="123" t="str">
        <f>TEXT($G$5+21,"m/dd") &amp; "-" &amp; TEXT($G$6+21,"dd")</f>
        <v>10/18-18</v>
      </c>
      <c r="H21" s="124"/>
      <c r="I21" s="153" t="s">
        <v>86</v>
      </c>
      <c r="J21" s="151">
        <v>42657</v>
      </c>
      <c r="K21" s="152">
        <v>42658</v>
      </c>
      <c r="L21" s="60"/>
    </row>
    <row r="22" spans="1:12" s="17" customFormat="1" ht="39.950000000000003" customHeight="1">
      <c r="A22" s="144" t="s">
        <v>56</v>
      </c>
      <c r="B22" s="145" t="s">
        <v>54</v>
      </c>
      <c r="C22" s="146" t="str">
        <f>$C$4+1602&amp;"E/W"</f>
        <v>1642E/W</v>
      </c>
      <c r="D22" s="651" t="s">
        <v>85</v>
      </c>
      <c r="E22" s="652"/>
      <c r="F22" s="652"/>
      <c r="G22" s="652"/>
      <c r="H22" s="652"/>
      <c r="I22" s="652"/>
      <c r="J22" s="652"/>
      <c r="K22" s="653"/>
    </row>
    <row r="23" spans="1:12" ht="39.950000000000003" customHeight="1">
      <c r="A23" s="148" t="s">
        <v>61</v>
      </c>
      <c r="B23" s="149" t="s">
        <v>55</v>
      </c>
      <c r="C23" s="150" t="str">
        <f>$C$4+1602&amp;"E/W"</f>
        <v>1642E/W</v>
      </c>
      <c r="D23" s="135"/>
      <c r="E23" s="136">
        <f>$E$5+23</f>
        <v>42661</v>
      </c>
      <c r="F23" s="137" t="str">
        <f>TEXT($F$5+24,"m/dd") &amp; "-" &amp; TEXT($F$6+24,"dd")</f>
        <v>10/20-21</v>
      </c>
      <c r="G23" s="138" t="str">
        <f>TEXT($G$5+24,"m/dd") &amp; "-" &amp; TEXT($G$6+24,"dd")</f>
        <v>10/21-21</v>
      </c>
      <c r="H23" s="138"/>
      <c r="I23" s="139"/>
      <c r="J23" s="137"/>
      <c r="K23" s="139">
        <f>$K$5+24</f>
        <v>42667</v>
      </c>
    </row>
    <row r="24" spans="1:12" s="38" customFormat="1" ht="39.950000000000003" customHeight="1">
      <c r="A24" s="100" t="s">
        <v>60</v>
      </c>
      <c r="B24" s="70" t="s">
        <v>53</v>
      </c>
      <c r="C24" s="119" t="str">
        <f>$C$4+208&amp;"E/W"</f>
        <v>248E/W</v>
      </c>
      <c r="D24" s="120">
        <f>$D$5+28</f>
        <v>42664</v>
      </c>
      <c r="E24" s="121">
        <f>$E$5+27</f>
        <v>42665</v>
      </c>
      <c r="F24" s="122" t="str">
        <f>TEXT($F$5+28,"m/dd") &amp; "-" &amp; TEXT($F$6+28,"dd")</f>
        <v>10/24-25</v>
      </c>
      <c r="G24" s="123" t="str">
        <f>TEXT($G$5+28,"m/dd") &amp; "-" &amp; TEXT($G$6+28,"dd")</f>
        <v>10/25-25</v>
      </c>
      <c r="H24" s="124"/>
      <c r="I24" s="125"/>
      <c r="J24" s="126">
        <f>$J$5+28</f>
        <v>42670</v>
      </c>
      <c r="K24" s="127">
        <f>$K$5+28</f>
        <v>42671</v>
      </c>
      <c r="L24" s="60"/>
    </row>
    <row r="25" spans="1:12" s="17" customFormat="1" ht="39.950000000000003" customHeight="1">
      <c r="A25" s="68" t="s">
        <v>56</v>
      </c>
      <c r="B25" s="16" t="s">
        <v>54</v>
      </c>
      <c r="C25" s="69" t="str">
        <f>$C$4+1603&amp;"E/W"</f>
        <v>1643E/W</v>
      </c>
      <c r="D25" s="128"/>
      <c r="E25" s="129">
        <f>$E$5+27</f>
        <v>42665</v>
      </c>
      <c r="F25" s="130" t="str">
        <f>TEXT($F$5+28,"m/dd") &amp; "-" &amp; TEXT($F$6+27,"dd")&amp; "                        南港C-3"</f>
        <v>10/24-24                        南港C-3</v>
      </c>
      <c r="G25" s="130"/>
      <c r="H25" s="131" t="str">
        <f>TEXT($H$5+28,"m/dd") &amp; "-" &amp; TEXT($H$6+28,"dd")</f>
        <v>10/25-25</v>
      </c>
      <c r="I25" s="132" t="str">
        <f>TEXT($I$5+28,"m/dd") &amp; "-" &amp; TEXT($I$6+28,"dd")</f>
        <v>10/25-26</v>
      </c>
      <c r="J25" s="133"/>
      <c r="K25" s="134">
        <f>$K$5+28</f>
        <v>42671</v>
      </c>
    </row>
    <row r="26" spans="1:12" ht="39.950000000000003" customHeight="1">
      <c r="A26" s="49" t="s">
        <v>61</v>
      </c>
      <c r="B26" s="101" t="s">
        <v>55</v>
      </c>
      <c r="C26" s="25" t="str">
        <f>$C$4+1603&amp;"E/W"</f>
        <v>1643E/W</v>
      </c>
      <c r="D26" s="135"/>
      <c r="E26" s="136">
        <f>$E$5+30</f>
        <v>42668</v>
      </c>
      <c r="F26" s="137" t="str">
        <f>TEXT($F$5+31,"m/dd") &amp; "-" &amp; TEXT($F$6+31,"dd")</f>
        <v>10/27-28</v>
      </c>
      <c r="G26" s="138" t="str">
        <f>TEXT($G$5+31,"m/dd") &amp; "-" &amp; TEXT($G$6+31,"dd")</f>
        <v>10/28-28</v>
      </c>
      <c r="H26" s="138"/>
      <c r="I26" s="139"/>
      <c r="J26" s="137"/>
      <c r="K26" s="139">
        <f>$K$5+31</f>
        <v>42674</v>
      </c>
    </row>
    <row r="27" spans="1:12" s="67" customFormat="1" ht="20.100000000000001" customHeight="1">
      <c r="A27" s="650" t="s">
        <v>51</v>
      </c>
      <c r="B27" s="650"/>
      <c r="C27" s="650"/>
      <c r="D27" s="650"/>
      <c r="E27" s="650"/>
      <c r="F27" s="650"/>
      <c r="G27" s="650"/>
      <c r="H27" s="650"/>
      <c r="I27" s="650"/>
      <c r="J27" s="650"/>
      <c r="K27" s="650"/>
    </row>
    <row r="28" spans="1:12" ht="17.25" customHeight="1">
      <c r="A28" s="26"/>
      <c r="B28" s="26"/>
      <c r="C28" s="26"/>
      <c r="D28" s="140"/>
      <c r="E28" s="26"/>
      <c r="F28" s="90"/>
      <c r="G28" s="90"/>
      <c r="H28" s="90"/>
      <c r="I28" s="90"/>
      <c r="J28" s="90"/>
      <c r="K28" s="91"/>
    </row>
    <row r="29" spans="1:12" s="45" customFormat="1" thickBot="1">
      <c r="A29" s="50" t="s">
        <v>31</v>
      </c>
      <c r="B29" s="51" t="s">
        <v>32</v>
      </c>
      <c r="C29" s="52"/>
      <c r="D29" s="141" t="s">
        <v>33</v>
      </c>
      <c r="E29" s="51" t="s">
        <v>34</v>
      </c>
      <c r="F29" s="92"/>
      <c r="G29" s="92"/>
      <c r="H29" s="92"/>
      <c r="I29" s="92"/>
      <c r="J29" s="92"/>
      <c r="K29" s="93"/>
    </row>
    <row r="30" spans="1:12" s="45" customFormat="1" thickTop="1">
      <c r="A30" s="53" t="s">
        <v>35</v>
      </c>
      <c r="B30" s="49" t="s">
        <v>57</v>
      </c>
      <c r="C30" s="54"/>
      <c r="D30" s="142" t="s">
        <v>36</v>
      </c>
      <c r="E30" s="49" t="s">
        <v>37</v>
      </c>
      <c r="F30" s="94"/>
      <c r="G30" s="94"/>
      <c r="H30" s="94"/>
      <c r="I30" s="95"/>
      <c r="J30" s="96" t="s">
        <v>45</v>
      </c>
      <c r="K30" s="95"/>
    </row>
    <row r="31" spans="1:12" s="45" customFormat="1" ht="13.5">
      <c r="A31" s="55"/>
      <c r="B31" s="56" t="s">
        <v>58</v>
      </c>
      <c r="C31" s="57"/>
      <c r="D31" s="143" t="s">
        <v>49</v>
      </c>
      <c r="E31" s="56" t="s">
        <v>50</v>
      </c>
      <c r="F31" s="97"/>
      <c r="G31" s="97"/>
      <c r="H31" s="97"/>
      <c r="I31" s="98"/>
      <c r="J31" s="99" t="s">
        <v>46</v>
      </c>
      <c r="K31" s="98"/>
    </row>
    <row r="32" spans="1:12" s="45" customFormat="1" ht="13.5">
      <c r="A32" s="58" t="s">
        <v>38</v>
      </c>
      <c r="B32" s="56" t="s">
        <v>57</v>
      </c>
      <c r="C32" s="57"/>
      <c r="D32" s="143" t="s">
        <v>39</v>
      </c>
      <c r="E32" s="56" t="s">
        <v>40</v>
      </c>
      <c r="F32" s="97"/>
      <c r="G32" s="97"/>
      <c r="H32" s="97"/>
      <c r="I32" s="98"/>
      <c r="J32" s="99" t="s">
        <v>44</v>
      </c>
      <c r="K32" s="98"/>
    </row>
    <row r="33" spans="1:11">
      <c r="A33" s="26"/>
      <c r="B33" s="26"/>
      <c r="C33" s="26"/>
      <c r="D33" s="140"/>
      <c r="E33" s="26"/>
      <c r="F33" s="90"/>
      <c r="G33" s="90"/>
      <c r="H33" s="90"/>
      <c r="I33" s="90"/>
      <c r="J33" s="90"/>
    </row>
    <row r="34" spans="1:11" s="17" customFormat="1" ht="24.95" customHeight="1">
      <c r="A34" s="654" t="s">
        <v>12</v>
      </c>
      <c r="B34" s="654"/>
      <c r="C34" s="654"/>
      <c r="D34" s="654"/>
      <c r="E34" s="654"/>
      <c r="F34" s="654"/>
      <c r="G34" s="654"/>
      <c r="H34" s="654"/>
      <c r="I34" s="654"/>
      <c r="J34" s="654"/>
      <c r="K34" s="654"/>
    </row>
    <row r="35" spans="1:11" ht="15.95" customHeight="1">
      <c r="A35" s="655" t="s">
        <v>13</v>
      </c>
      <c r="B35" s="655"/>
      <c r="C35" s="655"/>
      <c r="D35" s="655"/>
      <c r="E35" s="655"/>
      <c r="F35" s="655"/>
      <c r="G35" s="655"/>
      <c r="H35" s="655"/>
      <c r="I35" s="655"/>
      <c r="J35" s="655"/>
      <c r="K35" s="655"/>
    </row>
    <row r="36" spans="1:11" ht="15.95" customHeight="1">
      <c r="A36" s="655" t="s">
        <v>15</v>
      </c>
      <c r="B36" s="655"/>
      <c r="C36" s="655"/>
      <c r="D36" s="655"/>
      <c r="E36" s="655"/>
      <c r="F36" s="655"/>
      <c r="G36" s="655"/>
      <c r="H36" s="655"/>
      <c r="I36" s="655"/>
      <c r="J36" s="655"/>
      <c r="K36" s="655"/>
    </row>
    <row r="37" spans="1:11" ht="56.25" customHeight="1">
      <c r="A37" s="656" t="s">
        <v>19</v>
      </c>
      <c r="B37" s="656"/>
      <c r="C37" s="656"/>
      <c r="D37" s="656"/>
      <c r="E37" s="656"/>
      <c r="G37" s="657" t="s">
        <v>23</v>
      </c>
      <c r="H37" s="657"/>
      <c r="I37" s="657"/>
      <c r="J37" s="657"/>
      <c r="K37" s="657"/>
    </row>
    <row r="38" spans="1:11" ht="36" customHeight="1">
      <c r="A38" s="645" t="s">
        <v>17</v>
      </c>
      <c r="B38" s="645"/>
      <c r="C38" s="645"/>
      <c r="D38" s="645"/>
      <c r="E38" s="645"/>
      <c r="G38" s="646" t="s">
        <v>43</v>
      </c>
      <c r="H38" s="646"/>
      <c r="I38" s="646"/>
      <c r="J38" s="646"/>
      <c r="K38" s="646"/>
    </row>
  </sheetData>
  <customSheetViews>
    <customSheetView guid="{308CC5E2-31E9-417E-8F64-449A8A513A15}" scale="85" showPageBreaks="1" fitToPage="1" printArea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93A40525-490F-4CB2-B07A-529D77C437E1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4">
    <mergeCell ref="A38:E38"/>
    <mergeCell ref="G38:K38"/>
    <mergeCell ref="D1:K1"/>
    <mergeCell ref="D2:K2"/>
    <mergeCell ref="G3:I3"/>
    <mergeCell ref="J7:K7"/>
    <mergeCell ref="A8:B8"/>
    <mergeCell ref="A27:K27"/>
    <mergeCell ref="D22:K22"/>
    <mergeCell ref="A34:K34"/>
    <mergeCell ref="A35:K35"/>
    <mergeCell ref="A36:K36"/>
    <mergeCell ref="A37:E37"/>
    <mergeCell ref="G37:K37"/>
  </mergeCells>
  <phoneticPr fontId="48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7" orientation="portrait" r:id="rId7"/>
  <headerFooter alignWithMargins="0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774C-45A8-4D39-B44B-39475C42B96A}">
  <sheetPr>
    <tabColor theme="3" tint="-0.499984740745262"/>
  </sheetPr>
  <dimension ref="A1:L19"/>
  <sheetViews>
    <sheetView topLeftCell="A11" zoomScaleNormal="100" workbookViewId="0">
      <selection activeCell="J20" sqref="J20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2" width="13.625" customWidth="1"/>
    <col min="13" max="13" width="14.625" customWidth="1"/>
  </cols>
  <sheetData>
    <row r="1" spans="1:12" ht="27" customHeight="1">
      <c r="A1" s="20"/>
      <c r="B1" s="33"/>
      <c r="C1" s="658"/>
      <c r="D1" s="658"/>
      <c r="E1" s="658"/>
      <c r="F1" s="658"/>
      <c r="G1" s="658"/>
      <c r="H1" s="658"/>
      <c r="I1" s="658"/>
      <c r="J1" s="658"/>
      <c r="K1" s="658"/>
      <c r="L1" s="658"/>
    </row>
    <row r="2" spans="1:12" ht="27.75" customHeight="1">
      <c r="A2" s="31" t="s">
        <v>22</v>
      </c>
      <c r="B2" s="34"/>
      <c r="C2" s="659"/>
      <c r="D2" s="659"/>
      <c r="E2" s="659"/>
      <c r="F2" s="659"/>
      <c r="G2" s="659"/>
      <c r="H2" s="659"/>
      <c r="I2" s="659"/>
      <c r="J2" s="659"/>
      <c r="K2" s="659"/>
      <c r="L2" s="659"/>
    </row>
    <row r="3" spans="1:12" ht="27" customHeight="1">
      <c r="A3" s="12"/>
      <c r="B3" s="12"/>
      <c r="C3" s="12"/>
      <c r="D3" s="12"/>
      <c r="E3" s="12"/>
      <c r="F3" s="4"/>
      <c r="G3" s="4"/>
      <c r="H3" s="4"/>
      <c r="I3" s="46"/>
      <c r="J3" s="46"/>
      <c r="K3" s="46"/>
      <c r="L3" s="46"/>
    </row>
    <row r="4" spans="1:12" ht="21" customHeight="1">
      <c r="A4" s="13"/>
      <c r="B4" s="21"/>
      <c r="C4" s="13"/>
      <c r="D4" s="13"/>
      <c r="E4" s="13"/>
      <c r="F4" s="10"/>
      <c r="G4" s="10"/>
      <c r="H4" s="10"/>
      <c r="I4" s="22"/>
      <c r="J4" s="22"/>
      <c r="K4" s="22"/>
      <c r="L4" s="12"/>
    </row>
    <row r="5" spans="1:12">
      <c r="A5" s="189" t="s">
        <v>125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</row>
    <row r="6" spans="1:12" ht="22.5" customHeight="1">
      <c r="A6" s="660" t="s">
        <v>0</v>
      </c>
      <c r="B6" s="661"/>
      <c r="C6" s="391" t="s">
        <v>1</v>
      </c>
      <c r="D6" s="227" t="s">
        <v>93</v>
      </c>
      <c r="E6" s="190" t="s">
        <v>285</v>
      </c>
      <c r="F6" s="191" t="s">
        <v>5</v>
      </c>
      <c r="G6" s="389" t="s">
        <v>93</v>
      </c>
      <c r="H6" s="389" t="s">
        <v>285</v>
      </c>
      <c r="I6" s="191" t="s">
        <v>3</v>
      </c>
      <c r="J6" s="389" t="s">
        <v>93</v>
      </c>
      <c r="K6" s="390" t="s">
        <v>285</v>
      </c>
      <c r="L6" s="191" t="s">
        <v>4</v>
      </c>
    </row>
    <row r="7" spans="1:12" ht="39.950000000000003" customHeight="1">
      <c r="A7" s="395" t="s">
        <v>146</v>
      </c>
      <c r="B7" s="396" t="s">
        <v>111</v>
      </c>
      <c r="C7" s="397" t="s">
        <v>162</v>
      </c>
      <c r="D7" s="398" t="s">
        <v>109</v>
      </c>
      <c r="E7" s="399" t="s">
        <v>109</v>
      </c>
      <c r="F7" s="400" t="s">
        <v>109</v>
      </c>
      <c r="G7" s="401" t="s">
        <v>317</v>
      </c>
      <c r="H7" s="401" t="s">
        <v>318</v>
      </c>
      <c r="I7" s="400" t="s">
        <v>178</v>
      </c>
      <c r="J7" s="630" t="s">
        <v>308</v>
      </c>
      <c r="K7" s="631" t="s">
        <v>292</v>
      </c>
      <c r="L7" s="220" t="s">
        <v>166</v>
      </c>
    </row>
    <row r="8" spans="1:12" ht="39.950000000000003" customHeight="1">
      <c r="A8" s="421" t="s">
        <v>117</v>
      </c>
      <c r="B8" s="422" t="s">
        <v>101</v>
      </c>
      <c r="C8" s="423" t="s">
        <v>167</v>
      </c>
      <c r="D8" s="424" t="s">
        <v>109</v>
      </c>
      <c r="E8" s="425" t="s">
        <v>109</v>
      </c>
      <c r="F8" s="426" t="s">
        <v>21</v>
      </c>
      <c r="G8" s="427" t="s">
        <v>306</v>
      </c>
      <c r="H8" s="427" t="s">
        <v>307</v>
      </c>
      <c r="I8" s="428" t="s">
        <v>288</v>
      </c>
      <c r="J8" s="429" t="s">
        <v>306</v>
      </c>
      <c r="K8" s="430" t="s">
        <v>307</v>
      </c>
      <c r="L8" s="218" t="s">
        <v>168</v>
      </c>
    </row>
    <row r="9" spans="1:12" ht="39.950000000000003" customHeight="1">
      <c r="A9" s="402" t="s">
        <v>132</v>
      </c>
      <c r="B9" s="403" t="s">
        <v>102</v>
      </c>
      <c r="C9" s="404" t="s">
        <v>167</v>
      </c>
      <c r="D9" s="405" t="s">
        <v>319</v>
      </c>
      <c r="E9" s="406" t="s">
        <v>307</v>
      </c>
      <c r="F9" s="431" t="s">
        <v>169</v>
      </c>
      <c r="G9" s="432" t="s">
        <v>109</v>
      </c>
      <c r="H9" s="432" t="s">
        <v>109</v>
      </c>
      <c r="I9" s="433" t="s">
        <v>21</v>
      </c>
      <c r="J9" s="434" t="s">
        <v>109</v>
      </c>
      <c r="K9" s="435" t="s">
        <v>109</v>
      </c>
      <c r="L9" s="217" t="s">
        <v>21</v>
      </c>
    </row>
    <row r="10" spans="1:12" ht="39.950000000000003" customHeight="1">
      <c r="A10" s="407" t="s">
        <v>131</v>
      </c>
      <c r="B10" s="119" t="s">
        <v>99</v>
      </c>
      <c r="C10" s="397" t="s">
        <v>184</v>
      </c>
      <c r="D10" s="398" t="s">
        <v>109</v>
      </c>
      <c r="E10" s="399" t="s">
        <v>109</v>
      </c>
      <c r="F10" s="408" t="s">
        <v>21</v>
      </c>
      <c r="G10" s="409" t="s">
        <v>306</v>
      </c>
      <c r="H10" s="409" t="s">
        <v>307</v>
      </c>
      <c r="I10" s="410" t="s">
        <v>185</v>
      </c>
      <c r="J10" s="632" t="s">
        <v>308</v>
      </c>
      <c r="K10" s="633" t="s">
        <v>307</v>
      </c>
      <c r="L10" s="236" t="s">
        <v>186</v>
      </c>
    </row>
    <row r="11" spans="1:12" ht="39.950000000000003" customHeight="1">
      <c r="A11" s="407" t="s">
        <v>144</v>
      </c>
      <c r="B11" s="396" t="s">
        <v>120</v>
      </c>
      <c r="C11" s="397" t="s">
        <v>187</v>
      </c>
      <c r="D11" s="398" t="s">
        <v>310</v>
      </c>
      <c r="E11" s="399" t="s">
        <v>307</v>
      </c>
      <c r="F11" s="436" t="s">
        <v>321</v>
      </c>
      <c r="G11" s="330" t="s">
        <v>109</v>
      </c>
      <c r="H11" s="330" t="s">
        <v>109</v>
      </c>
      <c r="I11" s="436" t="s">
        <v>109</v>
      </c>
      <c r="J11" s="331" t="s">
        <v>109</v>
      </c>
      <c r="K11" s="328" t="s">
        <v>109</v>
      </c>
      <c r="L11" s="216" t="s">
        <v>109</v>
      </c>
    </row>
    <row r="12" spans="1:12" ht="39.950000000000003" customHeight="1">
      <c r="A12" s="437" t="s">
        <v>134</v>
      </c>
      <c r="B12" s="422" t="s">
        <v>112</v>
      </c>
      <c r="C12" s="423" t="s">
        <v>167</v>
      </c>
      <c r="D12" s="424" t="s">
        <v>109</v>
      </c>
      <c r="E12" s="425" t="s">
        <v>109</v>
      </c>
      <c r="F12" s="411" t="s">
        <v>109</v>
      </c>
      <c r="G12" s="412" t="s">
        <v>306</v>
      </c>
      <c r="H12" s="412" t="s">
        <v>307</v>
      </c>
      <c r="I12" s="411" t="s">
        <v>188</v>
      </c>
      <c r="J12" s="413" t="s">
        <v>306</v>
      </c>
      <c r="K12" s="414" t="s">
        <v>307</v>
      </c>
      <c r="L12" s="252" t="s">
        <v>165</v>
      </c>
    </row>
    <row r="13" spans="1:12" ht="39.950000000000003" customHeight="1">
      <c r="A13" s="395" t="s">
        <v>146</v>
      </c>
      <c r="B13" s="396" t="s">
        <v>111</v>
      </c>
      <c r="C13" s="397" t="s">
        <v>170</v>
      </c>
      <c r="D13" s="398" t="s">
        <v>109</v>
      </c>
      <c r="E13" s="399" t="s">
        <v>109</v>
      </c>
      <c r="F13" s="400" t="s">
        <v>109</v>
      </c>
      <c r="G13" s="401" t="s">
        <v>306</v>
      </c>
      <c r="H13" s="401" t="s">
        <v>307</v>
      </c>
      <c r="I13" s="400" t="s">
        <v>189</v>
      </c>
      <c r="J13" s="630" t="s">
        <v>308</v>
      </c>
      <c r="K13" s="631" t="s">
        <v>294</v>
      </c>
      <c r="L13" s="220" t="s">
        <v>190</v>
      </c>
    </row>
    <row r="14" spans="1:12" ht="39.950000000000003" customHeight="1">
      <c r="A14" s="421" t="s">
        <v>117</v>
      </c>
      <c r="B14" s="422" t="s">
        <v>101</v>
      </c>
      <c r="C14" s="423" t="s">
        <v>191</v>
      </c>
      <c r="D14" s="424" t="s">
        <v>109</v>
      </c>
      <c r="E14" s="425" t="s">
        <v>109</v>
      </c>
      <c r="F14" s="426" t="s">
        <v>21</v>
      </c>
      <c r="G14" s="427" t="s">
        <v>310</v>
      </c>
      <c r="H14" s="427" t="s">
        <v>293</v>
      </c>
      <c r="I14" s="428" t="s">
        <v>289</v>
      </c>
      <c r="J14" s="429" t="s">
        <v>310</v>
      </c>
      <c r="K14" s="430" t="s">
        <v>293</v>
      </c>
      <c r="L14" s="218" t="s">
        <v>192</v>
      </c>
    </row>
    <row r="15" spans="1:12" ht="39.950000000000003" customHeight="1">
      <c r="A15" s="402" t="s">
        <v>132</v>
      </c>
      <c r="B15" s="403" t="s">
        <v>102</v>
      </c>
      <c r="C15" s="404" t="s">
        <v>191</v>
      </c>
      <c r="D15" s="405" t="s">
        <v>307</v>
      </c>
      <c r="E15" s="406" t="s">
        <v>293</v>
      </c>
      <c r="F15" s="431" t="s">
        <v>193</v>
      </c>
      <c r="G15" s="432" t="s">
        <v>109</v>
      </c>
      <c r="H15" s="432" t="s">
        <v>109</v>
      </c>
      <c r="I15" s="433" t="s">
        <v>21</v>
      </c>
      <c r="J15" s="434" t="s">
        <v>109</v>
      </c>
      <c r="K15" s="435" t="s">
        <v>109</v>
      </c>
      <c r="L15" s="217" t="s">
        <v>21</v>
      </c>
    </row>
    <row r="16" spans="1:12" s="177" customFormat="1" ht="39.950000000000003" customHeight="1">
      <c r="A16" s="407" t="s">
        <v>131</v>
      </c>
      <c r="B16" s="119" t="s">
        <v>99</v>
      </c>
      <c r="C16" s="397" t="s">
        <v>234</v>
      </c>
      <c r="D16" s="398" t="s">
        <v>109</v>
      </c>
      <c r="E16" s="399" t="s">
        <v>109</v>
      </c>
      <c r="F16" s="408" t="s">
        <v>21</v>
      </c>
      <c r="G16" s="409" t="s">
        <v>310</v>
      </c>
      <c r="H16" s="409" t="s">
        <v>293</v>
      </c>
      <c r="I16" s="410" t="s">
        <v>235</v>
      </c>
      <c r="J16" s="632" t="s">
        <v>308</v>
      </c>
      <c r="K16" s="633" t="s">
        <v>293</v>
      </c>
      <c r="L16" s="236" t="s">
        <v>236</v>
      </c>
    </row>
    <row r="17" spans="1:12" ht="39.950000000000003" customHeight="1">
      <c r="A17" s="407" t="s">
        <v>144</v>
      </c>
      <c r="B17" s="396" t="s">
        <v>120</v>
      </c>
      <c r="C17" s="397" t="s">
        <v>237</v>
      </c>
      <c r="D17" s="398" t="s">
        <v>294</v>
      </c>
      <c r="E17" s="580" t="s">
        <v>311</v>
      </c>
      <c r="F17" s="436" t="s">
        <v>279</v>
      </c>
      <c r="G17" s="330" t="s">
        <v>109</v>
      </c>
      <c r="H17" s="330" t="s">
        <v>109</v>
      </c>
      <c r="I17" s="436" t="s">
        <v>109</v>
      </c>
      <c r="J17" s="331" t="s">
        <v>109</v>
      </c>
      <c r="K17" s="328" t="s">
        <v>109</v>
      </c>
      <c r="L17" s="216" t="s">
        <v>109</v>
      </c>
    </row>
    <row r="18" spans="1:12" s="177" customFormat="1" ht="39.950000000000003" customHeight="1">
      <c r="A18" s="437" t="s">
        <v>134</v>
      </c>
      <c r="B18" s="422" t="s">
        <v>112</v>
      </c>
      <c r="C18" s="423" t="s">
        <v>191</v>
      </c>
      <c r="D18" s="424" t="s">
        <v>109</v>
      </c>
      <c r="E18" s="425" t="s">
        <v>109</v>
      </c>
      <c r="F18" s="411" t="s">
        <v>109</v>
      </c>
      <c r="G18" s="412" t="s">
        <v>307</v>
      </c>
      <c r="H18" s="412" t="s">
        <v>314</v>
      </c>
      <c r="I18" s="411" t="s">
        <v>238</v>
      </c>
      <c r="J18" s="413" t="s">
        <v>307</v>
      </c>
      <c r="K18" s="414" t="s">
        <v>314</v>
      </c>
      <c r="L18" s="252" t="s">
        <v>176</v>
      </c>
    </row>
    <row r="19" spans="1:12" ht="39.950000000000003" customHeight="1">
      <c r="A19" s="415" t="s">
        <v>146</v>
      </c>
      <c r="B19" s="25" t="s">
        <v>111</v>
      </c>
      <c r="C19" s="416" t="s">
        <v>201</v>
      </c>
      <c r="D19" s="417" t="s">
        <v>109</v>
      </c>
      <c r="E19" s="418" t="s">
        <v>109</v>
      </c>
      <c r="F19" s="275" t="s">
        <v>109</v>
      </c>
      <c r="G19" s="419" t="s">
        <v>312</v>
      </c>
      <c r="H19" s="419" t="s">
        <v>313</v>
      </c>
      <c r="I19" s="275" t="s">
        <v>239</v>
      </c>
      <c r="J19" s="635" t="s">
        <v>294</v>
      </c>
      <c r="K19" s="634" t="s">
        <v>296</v>
      </c>
      <c r="L19" s="394" t="s">
        <v>240</v>
      </c>
    </row>
  </sheetData>
  <mergeCells count="3">
    <mergeCell ref="C1:L1"/>
    <mergeCell ref="C2:L2"/>
    <mergeCell ref="A6:B6"/>
  </mergeCells>
  <phoneticPr fontId="48"/>
  <pageMargins left="0.70866141732283472" right="0.51181102362204722" top="0.74803149606299213" bottom="0.9448818897637796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FBB-014E-4204-842F-3D9641E48B54}">
  <sheetPr>
    <tabColor theme="3" tint="-0.249977111117893"/>
    <pageSetUpPr fitToPage="1"/>
  </sheetPr>
  <dimension ref="A1:O37"/>
  <sheetViews>
    <sheetView zoomScale="85" zoomScaleNormal="85" workbookViewId="0">
      <selection activeCell="H14" sqref="H14"/>
    </sheetView>
  </sheetViews>
  <sheetFormatPr defaultRowHeight="13.5"/>
  <cols>
    <col min="1" max="1" width="23.25" customWidth="1"/>
    <col min="2" max="2" width="9.25" customWidth="1"/>
    <col min="3" max="3" width="11.625" customWidth="1"/>
    <col min="4" max="15" width="13.625" customWidth="1"/>
  </cols>
  <sheetData>
    <row r="1" spans="1:15" ht="27">
      <c r="A1" s="20"/>
      <c r="B1" s="20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</row>
    <row r="2" spans="1:15" ht="19.5">
      <c r="A2" s="30" t="s">
        <v>22</v>
      </c>
      <c r="B2" s="30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</row>
    <row r="3" spans="1:15" ht="19.5">
      <c r="A3" s="12"/>
      <c r="B3" s="12"/>
      <c r="C3" s="12"/>
      <c r="D3" s="12"/>
      <c r="E3" s="12"/>
      <c r="F3" s="32"/>
      <c r="G3" s="32"/>
      <c r="H3" s="32"/>
      <c r="I3" s="11"/>
      <c r="J3" s="11"/>
      <c r="K3" s="11"/>
      <c r="L3" s="11"/>
      <c r="M3" s="11"/>
      <c r="N3" s="11"/>
      <c r="O3" s="12"/>
    </row>
    <row r="4" spans="1:15" ht="44.25" customHeight="1">
      <c r="A4" s="12"/>
      <c r="B4" s="12"/>
      <c r="C4" s="12"/>
      <c r="D4" s="12"/>
      <c r="E4" s="12"/>
      <c r="F4" s="24"/>
      <c r="G4" s="24"/>
      <c r="H4" s="24"/>
      <c r="I4" s="11"/>
      <c r="J4" s="11"/>
      <c r="K4" s="11"/>
      <c r="L4" s="11"/>
      <c r="M4" s="11"/>
      <c r="N4" s="11"/>
      <c r="O4" s="12"/>
    </row>
    <row r="5" spans="1:15">
      <c r="A5" s="7" t="s">
        <v>126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336"/>
    </row>
    <row r="6" spans="1:15" ht="21.75" customHeight="1">
      <c r="A6" s="662" t="s">
        <v>66</v>
      </c>
      <c r="B6" s="663"/>
      <c r="C6" s="440" t="s">
        <v>1</v>
      </c>
      <c r="D6" s="438" t="s">
        <v>92</v>
      </c>
      <c r="E6" s="193" t="s">
        <v>282</v>
      </c>
      <c r="F6" s="194" t="s">
        <v>7</v>
      </c>
      <c r="G6" s="449" t="s">
        <v>92</v>
      </c>
      <c r="H6" s="452" t="s">
        <v>282</v>
      </c>
      <c r="I6" s="194" t="s">
        <v>6</v>
      </c>
      <c r="J6" s="449" t="s">
        <v>92</v>
      </c>
      <c r="K6" s="452" t="s">
        <v>282</v>
      </c>
      <c r="L6" s="463" t="s">
        <v>14</v>
      </c>
      <c r="M6" s="459" t="s">
        <v>92</v>
      </c>
      <c r="N6" s="465" t="s">
        <v>282</v>
      </c>
      <c r="O6" s="194" t="s">
        <v>10</v>
      </c>
    </row>
    <row r="7" spans="1:15" s="197" customFormat="1" ht="50.1" customHeight="1">
      <c r="A7" s="612" t="s">
        <v>330</v>
      </c>
      <c r="B7" s="613" t="s">
        <v>88</v>
      </c>
      <c r="C7" s="614" t="s">
        <v>194</v>
      </c>
      <c r="D7" s="615" t="s">
        <v>303</v>
      </c>
      <c r="E7" s="616" t="s">
        <v>298</v>
      </c>
      <c r="F7" s="617" t="s">
        <v>328</v>
      </c>
      <c r="G7" s="618" t="s">
        <v>297</v>
      </c>
      <c r="H7" s="619" t="s">
        <v>298</v>
      </c>
      <c r="I7" s="617" t="s">
        <v>329</v>
      </c>
      <c r="J7" s="618" t="s">
        <v>69</v>
      </c>
      <c r="K7" s="619" t="s">
        <v>69</v>
      </c>
      <c r="L7" s="620" t="s">
        <v>21</v>
      </c>
      <c r="M7" s="621" t="s">
        <v>69</v>
      </c>
      <c r="N7" s="622" t="s">
        <v>69</v>
      </c>
      <c r="O7" s="620" t="s">
        <v>69</v>
      </c>
    </row>
    <row r="8" spans="1:15" s="197" customFormat="1" ht="50.1" customHeight="1">
      <c r="A8" s="299" t="s">
        <v>133</v>
      </c>
      <c r="B8" s="300" t="s">
        <v>89</v>
      </c>
      <c r="C8" s="442" t="s">
        <v>195</v>
      </c>
      <c r="D8" s="574" t="s">
        <v>304</v>
      </c>
      <c r="E8" s="575" t="s">
        <v>304</v>
      </c>
      <c r="F8" s="446" t="s">
        <v>196</v>
      </c>
      <c r="G8" s="451" t="s">
        <v>300</v>
      </c>
      <c r="H8" s="453" t="s">
        <v>298</v>
      </c>
      <c r="I8" s="454" t="s">
        <v>197</v>
      </c>
      <c r="J8" s="439" t="s">
        <v>69</v>
      </c>
      <c r="K8" s="464" t="s">
        <v>69</v>
      </c>
      <c r="L8" s="236" t="s">
        <v>21</v>
      </c>
      <c r="M8" s="235" t="s">
        <v>69</v>
      </c>
      <c r="N8" s="333" t="s">
        <v>69</v>
      </c>
      <c r="O8" s="236" t="s">
        <v>21</v>
      </c>
    </row>
    <row r="9" spans="1:15" s="177" customFormat="1" ht="50.1" customHeight="1">
      <c r="A9" s="332" t="s">
        <v>150</v>
      </c>
      <c r="B9" s="253" t="s">
        <v>163</v>
      </c>
      <c r="C9" s="443" t="s">
        <v>198</v>
      </c>
      <c r="D9" s="574" t="s">
        <v>304</v>
      </c>
      <c r="E9" s="575" t="s">
        <v>304</v>
      </c>
      <c r="F9" s="446" t="s">
        <v>182</v>
      </c>
      <c r="G9" s="451" t="s">
        <v>327</v>
      </c>
      <c r="H9" s="453" t="s">
        <v>334</v>
      </c>
      <c r="I9" s="454" t="s">
        <v>199</v>
      </c>
      <c r="J9" s="439" t="s">
        <v>69</v>
      </c>
      <c r="K9" s="464" t="s">
        <v>69</v>
      </c>
      <c r="L9" s="236" t="s">
        <v>21</v>
      </c>
      <c r="M9" s="235" t="s">
        <v>69</v>
      </c>
      <c r="N9" s="333" t="s">
        <v>69</v>
      </c>
      <c r="O9" s="236" t="s">
        <v>21</v>
      </c>
    </row>
    <row r="10" spans="1:15" s="177" customFormat="1" ht="50.1" customHeight="1">
      <c r="A10" s="301" t="s">
        <v>136</v>
      </c>
      <c r="B10" s="302" t="s">
        <v>91</v>
      </c>
      <c r="C10" s="444" t="s">
        <v>161</v>
      </c>
      <c r="D10" s="447" t="s">
        <v>69</v>
      </c>
      <c r="E10" s="303" t="s">
        <v>69</v>
      </c>
      <c r="F10" s="448" t="s">
        <v>69</v>
      </c>
      <c r="G10" s="231" t="s">
        <v>69</v>
      </c>
      <c r="H10" s="455" t="s">
        <v>69</v>
      </c>
      <c r="I10" s="456" t="s">
        <v>21</v>
      </c>
      <c r="J10" s="560" t="s">
        <v>300</v>
      </c>
      <c r="K10" s="561" t="s">
        <v>298</v>
      </c>
      <c r="L10" s="232" t="s">
        <v>181</v>
      </c>
      <c r="M10" s="461" t="s">
        <v>300</v>
      </c>
      <c r="N10" s="466" t="s">
        <v>298</v>
      </c>
      <c r="O10" s="232" t="s">
        <v>200</v>
      </c>
    </row>
    <row r="11" spans="1:15" s="197" customFormat="1" ht="50.1" customHeight="1">
      <c r="A11" s="297" t="s">
        <v>331</v>
      </c>
      <c r="B11" s="298" t="s">
        <v>88</v>
      </c>
      <c r="C11" s="441" t="s">
        <v>194</v>
      </c>
      <c r="D11" s="572" t="s">
        <v>304</v>
      </c>
      <c r="E11" s="568" t="s">
        <v>304</v>
      </c>
      <c r="F11" s="445" t="s">
        <v>241</v>
      </c>
      <c r="G11" s="629" t="s">
        <v>304</v>
      </c>
      <c r="H11" s="248" t="s">
        <v>302</v>
      </c>
      <c r="I11" s="445" t="s">
        <v>242</v>
      </c>
      <c r="J11" s="450" t="s">
        <v>69</v>
      </c>
      <c r="K11" s="248" t="s">
        <v>69</v>
      </c>
      <c r="L11" s="247" t="s">
        <v>21</v>
      </c>
      <c r="M11" s="460" t="s">
        <v>69</v>
      </c>
      <c r="N11" s="246" t="s">
        <v>69</v>
      </c>
      <c r="O11" s="247" t="s">
        <v>69</v>
      </c>
    </row>
    <row r="12" spans="1:15" s="197" customFormat="1" ht="50.1" customHeight="1">
      <c r="A12" s="299" t="s">
        <v>133</v>
      </c>
      <c r="B12" s="300" t="s">
        <v>89</v>
      </c>
      <c r="C12" s="442" t="s">
        <v>243</v>
      </c>
      <c r="D12" s="573" t="s">
        <v>304</v>
      </c>
      <c r="E12" s="571" t="s">
        <v>304</v>
      </c>
      <c r="F12" s="446" t="s">
        <v>244</v>
      </c>
      <c r="G12" s="451" t="s">
        <v>297</v>
      </c>
      <c r="H12" s="453" t="s">
        <v>299</v>
      </c>
      <c r="I12" s="454" t="s">
        <v>245</v>
      </c>
      <c r="J12" s="439" t="s">
        <v>69</v>
      </c>
      <c r="K12" s="464" t="s">
        <v>69</v>
      </c>
      <c r="L12" s="236" t="s">
        <v>21</v>
      </c>
      <c r="M12" s="235" t="s">
        <v>69</v>
      </c>
      <c r="N12" s="333" t="s">
        <v>69</v>
      </c>
      <c r="O12" s="236" t="s">
        <v>21</v>
      </c>
    </row>
    <row r="13" spans="1:15" s="177" customFormat="1" ht="50.1" customHeight="1">
      <c r="A13" s="332" t="s">
        <v>150</v>
      </c>
      <c r="B13" s="253" t="s">
        <v>163</v>
      </c>
      <c r="C13" s="443" t="s">
        <v>246</v>
      </c>
      <c r="D13" s="569" t="s">
        <v>304</v>
      </c>
      <c r="E13" s="570" t="s">
        <v>304</v>
      </c>
      <c r="F13" s="446" t="s">
        <v>218</v>
      </c>
      <c r="G13" s="451" t="s">
        <v>305</v>
      </c>
      <c r="H13" s="453" t="s">
        <v>335</v>
      </c>
      <c r="I13" s="454" t="s">
        <v>247</v>
      </c>
      <c r="J13" s="439" t="s">
        <v>69</v>
      </c>
      <c r="K13" s="464" t="s">
        <v>69</v>
      </c>
      <c r="L13" s="236" t="s">
        <v>21</v>
      </c>
      <c r="M13" s="235" t="s">
        <v>69</v>
      </c>
      <c r="N13" s="333" t="s">
        <v>69</v>
      </c>
      <c r="O13" s="236" t="s">
        <v>21</v>
      </c>
    </row>
    <row r="14" spans="1:15" s="197" customFormat="1" ht="50.1" customHeight="1">
      <c r="A14" s="469" t="s">
        <v>281</v>
      </c>
      <c r="B14" s="470" t="s">
        <v>91</v>
      </c>
      <c r="C14" s="471" t="s">
        <v>161</v>
      </c>
      <c r="D14" s="472" t="s">
        <v>69</v>
      </c>
      <c r="E14" s="473" t="s">
        <v>69</v>
      </c>
      <c r="F14" s="468" t="s">
        <v>69</v>
      </c>
      <c r="G14" s="233" t="s">
        <v>69</v>
      </c>
      <c r="H14" s="457" t="s">
        <v>69</v>
      </c>
      <c r="I14" s="458" t="s">
        <v>21</v>
      </c>
      <c r="J14" s="562" t="s">
        <v>301</v>
      </c>
      <c r="K14" s="563" t="s">
        <v>302</v>
      </c>
      <c r="L14" s="234" t="s">
        <v>217</v>
      </c>
      <c r="M14" s="462" t="s">
        <v>298</v>
      </c>
      <c r="N14" s="467" t="s">
        <v>315</v>
      </c>
      <c r="O14" s="234" t="s">
        <v>248</v>
      </c>
    </row>
    <row r="20" spans="6:15" ht="14.25">
      <c r="I20" s="256"/>
      <c r="J20" s="256"/>
      <c r="K20" s="256"/>
    </row>
    <row r="22" spans="6:15">
      <c r="O22" s="171"/>
    </row>
    <row r="27" spans="6:15" ht="22.5" customHeight="1">
      <c r="F27" s="172"/>
      <c r="G27" s="172"/>
      <c r="H27" s="172"/>
    </row>
    <row r="37" ht="22.5" customHeight="1"/>
  </sheetData>
  <mergeCells count="3">
    <mergeCell ref="C1:O1"/>
    <mergeCell ref="C2:O2"/>
    <mergeCell ref="A6:B6"/>
  </mergeCells>
  <phoneticPr fontId="2"/>
  <pageMargins left="0.7" right="0.7" top="0.75" bottom="0.75" header="0.3" footer="0.3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4B-026E-4AF9-9C91-948D8DA79561}">
  <sheetPr>
    <tabColor theme="3" tint="-0.499984740745262"/>
  </sheetPr>
  <dimension ref="A1:R31"/>
  <sheetViews>
    <sheetView zoomScale="90" zoomScaleNormal="90" workbookViewId="0">
      <selection activeCell="D15" sqref="D15:R15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8" width="13.625" customWidth="1"/>
  </cols>
  <sheetData>
    <row r="1" spans="1:18" ht="27" customHeight="1">
      <c r="A1" s="20"/>
      <c r="B1" s="33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</row>
    <row r="2" spans="1:18" ht="27.75" customHeight="1">
      <c r="A2" s="31" t="s">
        <v>22</v>
      </c>
      <c r="B2" s="34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</row>
    <row r="3" spans="1:18" ht="27" customHeight="1">
      <c r="A3" s="12"/>
      <c r="B3" s="12"/>
      <c r="C3" s="12"/>
      <c r="D3" s="12"/>
      <c r="E3" s="12"/>
      <c r="F3" s="24"/>
      <c r="G3" s="24"/>
      <c r="H3" s="24"/>
      <c r="I3" s="24"/>
      <c r="J3" s="24"/>
      <c r="K3" s="24"/>
      <c r="L3" s="4"/>
      <c r="M3" s="4"/>
      <c r="N3" s="4"/>
      <c r="O3" s="46"/>
      <c r="P3" s="46"/>
      <c r="Q3" s="46"/>
      <c r="R3" s="46"/>
    </row>
    <row r="4" spans="1:18" ht="21" customHeight="1">
      <c r="A4" s="13"/>
      <c r="B4" s="21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22"/>
      <c r="P4" s="22"/>
      <c r="Q4" s="22"/>
      <c r="R4" s="12"/>
    </row>
    <row r="5" spans="1:18">
      <c r="A5" s="189" t="s">
        <v>124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5"/>
    </row>
    <row r="6" spans="1:18" ht="24" customHeight="1">
      <c r="A6" s="664" t="s">
        <v>0</v>
      </c>
      <c r="B6" s="665"/>
      <c r="C6" s="241" t="s">
        <v>1</v>
      </c>
      <c r="D6" s="482" t="s">
        <v>93</v>
      </c>
      <c r="E6" s="249" t="s">
        <v>285</v>
      </c>
      <c r="F6" s="334" t="s">
        <v>121</v>
      </c>
      <c r="G6" s="214" t="s">
        <v>93</v>
      </c>
      <c r="H6" s="214" t="s">
        <v>285</v>
      </c>
      <c r="I6" s="214" t="s">
        <v>122</v>
      </c>
      <c r="J6" s="239" t="s">
        <v>93</v>
      </c>
      <c r="K6" s="214" t="s">
        <v>285</v>
      </c>
      <c r="L6" s="240" t="s">
        <v>5</v>
      </c>
      <c r="M6" s="389" t="s">
        <v>93</v>
      </c>
      <c r="N6" s="389" t="s">
        <v>285</v>
      </c>
      <c r="O6" s="238" t="s">
        <v>3</v>
      </c>
      <c r="P6" s="498" t="s">
        <v>93</v>
      </c>
      <c r="Q6" s="389" t="s">
        <v>285</v>
      </c>
      <c r="R6" s="240" t="s">
        <v>4</v>
      </c>
    </row>
    <row r="7" spans="1:18" s="177" customFormat="1" ht="50.1" customHeight="1">
      <c r="A7" s="221" t="s">
        <v>147</v>
      </c>
      <c r="B7" s="222" t="s">
        <v>142</v>
      </c>
      <c r="C7" s="219" t="s">
        <v>232</v>
      </c>
      <c r="D7" s="483" t="s">
        <v>109</v>
      </c>
      <c r="E7" s="484" t="s">
        <v>109</v>
      </c>
      <c r="F7" s="335" t="s">
        <v>21</v>
      </c>
      <c r="G7" s="475" t="s">
        <v>109</v>
      </c>
      <c r="H7" s="475" t="s">
        <v>109</v>
      </c>
      <c r="I7" s="488" t="s">
        <v>21</v>
      </c>
      <c r="J7" s="243" t="s">
        <v>320</v>
      </c>
      <c r="K7" s="244" t="s">
        <v>292</v>
      </c>
      <c r="L7" s="225" t="s">
        <v>166</v>
      </c>
      <c r="M7" s="491" t="s">
        <v>319</v>
      </c>
      <c r="N7" s="260" t="s">
        <v>307</v>
      </c>
      <c r="O7" s="479" t="s">
        <v>171</v>
      </c>
      <c r="P7" s="499" t="s">
        <v>306</v>
      </c>
      <c r="Q7" s="479" t="s">
        <v>307</v>
      </c>
      <c r="R7" s="268" t="s">
        <v>168</v>
      </c>
    </row>
    <row r="8" spans="1:18" s="177" customFormat="1" ht="50.1" customHeight="1">
      <c r="A8" s="311" t="s">
        <v>149</v>
      </c>
      <c r="B8" s="245" t="s">
        <v>123</v>
      </c>
      <c r="C8" s="392" t="s">
        <v>231</v>
      </c>
      <c r="D8" s="393" t="s">
        <v>109</v>
      </c>
      <c r="E8" s="312" t="s">
        <v>109</v>
      </c>
      <c r="F8" s="448" t="s">
        <v>21</v>
      </c>
      <c r="G8" s="476" t="s">
        <v>109</v>
      </c>
      <c r="H8" s="476" t="s">
        <v>109</v>
      </c>
      <c r="I8" s="455" t="s">
        <v>21</v>
      </c>
      <c r="J8" s="264" t="s">
        <v>306</v>
      </c>
      <c r="K8" s="265" t="s">
        <v>307</v>
      </c>
      <c r="L8" s="267" t="s">
        <v>172</v>
      </c>
      <c r="M8" s="492" t="s">
        <v>317</v>
      </c>
      <c r="N8" s="266" t="s">
        <v>318</v>
      </c>
      <c r="O8" s="480" t="s">
        <v>173</v>
      </c>
      <c r="P8" s="500" t="s">
        <v>320</v>
      </c>
      <c r="Q8" s="480" t="s">
        <v>292</v>
      </c>
      <c r="R8" s="267" t="s">
        <v>166</v>
      </c>
    </row>
    <row r="9" spans="1:18" s="177" customFormat="1" ht="50.1" customHeight="1">
      <c r="A9" s="221" t="s">
        <v>141</v>
      </c>
      <c r="B9" s="222" t="s">
        <v>100</v>
      </c>
      <c r="C9" s="219" t="s">
        <v>201</v>
      </c>
      <c r="D9" s="224" t="s">
        <v>109</v>
      </c>
      <c r="E9" s="223" t="s">
        <v>109</v>
      </c>
      <c r="F9" s="485" t="s">
        <v>21</v>
      </c>
      <c r="G9" s="237" t="s">
        <v>109</v>
      </c>
      <c r="H9" s="237" t="s">
        <v>109</v>
      </c>
      <c r="I9" s="489" t="s">
        <v>21</v>
      </c>
      <c r="J9" s="242" t="s">
        <v>109</v>
      </c>
      <c r="K9" s="213" t="s">
        <v>109</v>
      </c>
      <c r="L9" s="495" t="s">
        <v>21</v>
      </c>
      <c r="M9" s="493" t="s">
        <v>306</v>
      </c>
      <c r="N9" s="261" t="s">
        <v>307</v>
      </c>
      <c r="O9" s="477" t="s">
        <v>202</v>
      </c>
      <c r="P9" s="501" t="s">
        <v>306</v>
      </c>
      <c r="Q9" s="477" t="s">
        <v>307</v>
      </c>
      <c r="R9" s="262" t="s">
        <v>188</v>
      </c>
    </row>
    <row r="10" spans="1:18" s="177" customFormat="1" ht="50.1" customHeight="1">
      <c r="A10" s="310" t="s">
        <v>154</v>
      </c>
      <c r="B10" s="226" t="s">
        <v>90</v>
      </c>
      <c r="C10" s="481" t="s">
        <v>231</v>
      </c>
      <c r="D10" s="486"/>
      <c r="E10" s="212"/>
      <c r="F10" s="487" t="s">
        <v>203</v>
      </c>
      <c r="G10" s="474" t="s">
        <v>310</v>
      </c>
      <c r="H10" s="474" t="s">
        <v>307</v>
      </c>
      <c r="I10" s="490" t="s">
        <v>204</v>
      </c>
      <c r="J10" s="496" t="s">
        <v>109</v>
      </c>
      <c r="K10" s="259" t="s">
        <v>109</v>
      </c>
      <c r="L10" s="497" t="s">
        <v>109</v>
      </c>
      <c r="M10" s="494" t="s">
        <v>109</v>
      </c>
      <c r="N10" s="259" t="s">
        <v>109</v>
      </c>
      <c r="O10" s="478" t="s">
        <v>21</v>
      </c>
      <c r="P10" s="502" t="s">
        <v>109</v>
      </c>
      <c r="Q10" s="478" t="s">
        <v>109</v>
      </c>
      <c r="R10" s="263" t="s">
        <v>21</v>
      </c>
    </row>
    <row r="11" spans="1:18" s="177" customFormat="1" ht="50.1" customHeight="1">
      <c r="A11" s="585" t="s">
        <v>322</v>
      </c>
      <c r="B11" s="586" t="s">
        <v>142</v>
      </c>
      <c r="C11" s="587" t="s">
        <v>232</v>
      </c>
      <c r="D11" s="483" t="s">
        <v>109</v>
      </c>
      <c r="E11" s="484" t="s">
        <v>109</v>
      </c>
      <c r="F11" s="335" t="s">
        <v>21</v>
      </c>
      <c r="G11" s="475" t="s">
        <v>109</v>
      </c>
      <c r="H11" s="475" t="s">
        <v>109</v>
      </c>
      <c r="I11" s="488" t="s">
        <v>21</v>
      </c>
      <c r="J11" s="243" t="s">
        <v>292</v>
      </c>
      <c r="K11" s="244" t="s">
        <v>294</v>
      </c>
      <c r="L11" s="225" t="s">
        <v>190</v>
      </c>
      <c r="M11" s="491" t="s">
        <v>318</v>
      </c>
      <c r="N11" s="260" t="s">
        <v>293</v>
      </c>
      <c r="O11" s="479" t="s">
        <v>205</v>
      </c>
      <c r="P11" s="499" t="s">
        <v>332</v>
      </c>
      <c r="Q11" s="479" t="s">
        <v>293</v>
      </c>
      <c r="R11" s="268" t="s">
        <v>192</v>
      </c>
    </row>
    <row r="12" spans="1:18" s="177" customFormat="1" ht="50.1" customHeight="1">
      <c r="A12" s="311" t="s">
        <v>156</v>
      </c>
      <c r="B12" s="245" t="s">
        <v>123</v>
      </c>
      <c r="C12" s="392" t="s">
        <v>231</v>
      </c>
      <c r="D12" s="393" t="s">
        <v>109</v>
      </c>
      <c r="E12" s="312" t="s">
        <v>109</v>
      </c>
      <c r="F12" s="448" t="s">
        <v>21</v>
      </c>
      <c r="G12" s="476" t="s">
        <v>109</v>
      </c>
      <c r="H12" s="476" t="s">
        <v>109</v>
      </c>
      <c r="I12" s="455" t="s">
        <v>21</v>
      </c>
      <c r="J12" s="264" t="s">
        <v>292</v>
      </c>
      <c r="K12" s="265" t="s">
        <v>293</v>
      </c>
      <c r="L12" s="267" t="s">
        <v>206</v>
      </c>
      <c r="M12" s="492" t="s">
        <v>306</v>
      </c>
      <c r="N12" s="266" t="s">
        <v>307</v>
      </c>
      <c r="O12" s="480" t="s">
        <v>207</v>
      </c>
      <c r="P12" s="500" t="s">
        <v>309</v>
      </c>
      <c r="Q12" s="480" t="s">
        <v>294</v>
      </c>
      <c r="R12" s="267" t="s">
        <v>190</v>
      </c>
    </row>
    <row r="13" spans="1:18" s="177" customFormat="1" ht="50.1" customHeight="1">
      <c r="A13" s="221" t="s">
        <v>141</v>
      </c>
      <c r="B13" s="222" t="s">
        <v>100</v>
      </c>
      <c r="C13" s="219" t="s">
        <v>249</v>
      </c>
      <c r="D13" s="224" t="s">
        <v>109</v>
      </c>
      <c r="E13" s="223" t="s">
        <v>109</v>
      </c>
      <c r="F13" s="485" t="s">
        <v>21</v>
      </c>
      <c r="G13" s="237" t="s">
        <v>109</v>
      </c>
      <c r="H13" s="237" t="s">
        <v>109</v>
      </c>
      <c r="I13" s="489" t="s">
        <v>21</v>
      </c>
      <c r="J13" s="242" t="s">
        <v>109</v>
      </c>
      <c r="K13" s="213" t="s">
        <v>109</v>
      </c>
      <c r="L13" s="495" t="s">
        <v>21</v>
      </c>
      <c r="M13" s="493" t="s">
        <v>292</v>
      </c>
      <c r="N13" s="261" t="s">
        <v>316</v>
      </c>
      <c r="O13" s="477" t="s">
        <v>250</v>
      </c>
      <c r="P13" s="501" t="s">
        <v>307</v>
      </c>
      <c r="Q13" s="477" t="s">
        <v>314</v>
      </c>
      <c r="R13" s="262" t="s">
        <v>238</v>
      </c>
    </row>
    <row r="14" spans="1:18" s="177" customFormat="1" ht="50.1" customHeight="1">
      <c r="A14" s="310" t="s">
        <v>157</v>
      </c>
      <c r="B14" s="226" t="s">
        <v>90</v>
      </c>
      <c r="C14" s="481" t="s">
        <v>231</v>
      </c>
      <c r="D14" s="486"/>
      <c r="E14" s="212"/>
      <c r="F14" s="487" t="s">
        <v>251</v>
      </c>
      <c r="G14" s="474" t="s">
        <v>294</v>
      </c>
      <c r="H14" s="474" t="s">
        <v>313</v>
      </c>
      <c r="I14" s="490" t="s">
        <v>252</v>
      </c>
      <c r="J14" s="496" t="s">
        <v>109</v>
      </c>
      <c r="K14" s="259" t="s">
        <v>109</v>
      </c>
      <c r="L14" s="497" t="s">
        <v>109</v>
      </c>
      <c r="M14" s="494" t="s">
        <v>109</v>
      </c>
      <c r="N14" s="259" t="s">
        <v>109</v>
      </c>
      <c r="O14" s="478" t="s">
        <v>21</v>
      </c>
      <c r="P14" s="502" t="s">
        <v>109</v>
      </c>
      <c r="Q14" s="478" t="s">
        <v>109</v>
      </c>
      <c r="R14" s="263" t="s">
        <v>21</v>
      </c>
    </row>
    <row r="15" spans="1:18" s="177" customFormat="1" ht="50.1" customHeight="1">
      <c r="A15" s="588" t="s">
        <v>233</v>
      </c>
      <c r="B15" s="150" t="s">
        <v>123</v>
      </c>
      <c r="C15" s="589"/>
      <c r="D15" s="666" t="s">
        <v>323</v>
      </c>
      <c r="E15" s="667"/>
      <c r="F15" s="667"/>
      <c r="G15" s="667"/>
      <c r="H15" s="667"/>
      <c r="I15" s="667"/>
      <c r="J15" s="667"/>
      <c r="K15" s="667"/>
      <c r="L15" s="667"/>
      <c r="M15" s="667"/>
      <c r="N15" s="667"/>
      <c r="O15" s="667"/>
      <c r="P15" s="667"/>
      <c r="Q15" s="667"/>
      <c r="R15" s="668"/>
    </row>
    <row r="26" spans="6:14">
      <c r="F26" s="171"/>
      <c r="G26" s="171"/>
      <c r="H26" s="171"/>
    </row>
    <row r="27" spans="6:14">
      <c r="F27" s="171"/>
      <c r="G27" s="171"/>
      <c r="H27" s="171"/>
    </row>
    <row r="28" spans="6:14">
      <c r="F28" s="171"/>
      <c r="G28" s="171"/>
      <c r="H28" s="171"/>
    </row>
    <row r="29" spans="6:14">
      <c r="F29" s="171"/>
      <c r="G29" s="171"/>
      <c r="H29" s="171"/>
    </row>
    <row r="30" spans="6:14" ht="14.25">
      <c r="F30" s="171"/>
      <c r="G30" s="171"/>
      <c r="H30" s="171"/>
      <c r="L30" s="256"/>
      <c r="M30" s="256"/>
      <c r="N30" s="256"/>
    </row>
    <row r="31" spans="6:14">
      <c r="F31" s="171"/>
      <c r="G31" s="171"/>
      <c r="H31" s="171"/>
    </row>
  </sheetData>
  <mergeCells count="4">
    <mergeCell ref="C1:R1"/>
    <mergeCell ref="C2:R2"/>
    <mergeCell ref="A6:B6"/>
    <mergeCell ref="D15:R15"/>
  </mergeCells>
  <phoneticPr fontId="48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B0B2-25DE-4FD1-B07B-8F64AD9A559E}">
  <sheetPr>
    <tabColor indexed="21"/>
    <pageSetUpPr fitToPage="1"/>
  </sheetPr>
  <dimension ref="A1:L34"/>
  <sheetViews>
    <sheetView zoomScaleNormal="100" workbookViewId="0">
      <selection activeCell="G14" sqref="G14"/>
    </sheetView>
  </sheetViews>
  <sheetFormatPr defaultRowHeight="14.25"/>
  <cols>
    <col min="1" max="1" width="21.375" style="5" customWidth="1"/>
    <col min="2" max="2" width="6.875" style="15" customWidth="1"/>
    <col min="3" max="3" width="7.625" style="1" customWidth="1"/>
    <col min="4" max="12" width="13.625" style="1" customWidth="1"/>
    <col min="13" max="16384" width="9" style="5"/>
  </cols>
  <sheetData>
    <row r="1" spans="1:12">
      <c r="A1" s="3"/>
    </row>
    <row r="2" spans="1:12" ht="27">
      <c r="A2" s="3"/>
      <c r="C2" s="669"/>
      <c r="D2" s="669"/>
      <c r="E2" s="669"/>
      <c r="F2" s="669"/>
      <c r="G2" s="669"/>
      <c r="H2" s="669"/>
      <c r="I2" s="669"/>
      <c r="J2" s="669"/>
      <c r="K2" s="669"/>
      <c r="L2" s="669"/>
    </row>
    <row r="3" spans="1:12" ht="23.25" customHeight="1">
      <c r="A3" s="3"/>
      <c r="C3" s="670"/>
      <c r="D3" s="670"/>
      <c r="E3" s="670"/>
      <c r="F3" s="670"/>
      <c r="G3" s="670"/>
      <c r="H3" s="670"/>
      <c r="I3" s="670"/>
      <c r="J3" s="670"/>
      <c r="K3" s="670"/>
      <c r="L3" s="670"/>
    </row>
    <row r="4" spans="1:12" ht="14.25" customHeight="1">
      <c r="B4" s="6"/>
      <c r="F4" s="24"/>
      <c r="G4" s="24"/>
      <c r="H4" s="24"/>
      <c r="I4" s="8"/>
      <c r="J4" s="8"/>
      <c r="K4" s="8"/>
      <c r="L4" s="156"/>
    </row>
    <row r="5" spans="1:12" ht="15" customHeight="1">
      <c r="B5" s="6"/>
      <c r="F5" s="24"/>
      <c r="G5" s="24"/>
      <c r="H5" s="24"/>
      <c r="I5" s="8"/>
      <c r="J5" s="8"/>
      <c r="K5" s="8"/>
      <c r="L5" s="156"/>
    </row>
    <row r="6" spans="1:12" ht="15" customHeight="1">
      <c r="B6" s="6"/>
      <c r="F6" s="24"/>
      <c r="G6" s="24"/>
      <c r="H6" s="24"/>
      <c r="I6" s="8"/>
      <c r="J6" s="8"/>
      <c r="K6" s="8"/>
      <c r="L6" s="156"/>
    </row>
    <row r="7" spans="1:12" ht="19.5" customHeight="1">
      <c r="A7" s="671"/>
      <c r="B7" s="671"/>
      <c r="C7" s="671"/>
      <c r="D7" s="671"/>
      <c r="E7" s="671"/>
      <c r="F7" s="671"/>
      <c r="G7" s="671"/>
      <c r="H7" s="671"/>
      <c r="I7" s="671"/>
      <c r="J7" s="671"/>
      <c r="K7" s="671"/>
      <c r="L7" s="672"/>
    </row>
    <row r="8" spans="1:12" ht="16.5" customHeight="1">
      <c r="A8" s="40" t="s">
        <v>29</v>
      </c>
      <c r="B8" s="158"/>
      <c r="C8"/>
      <c r="D8"/>
      <c r="E8"/>
      <c r="F8" s="3"/>
      <c r="G8" s="3"/>
      <c r="H8" s="3"/>
      <c r="I8" s="3"/>
      <c r="J8" s="3"/>
      <c r="K8" s="3"/>
      <c r="L8" s="257"/>
    </row>
    <row r="9" spans="1:12" ht="24.95" customHeight="1">
      <c r="A9" s="673" t="s">
        <v>0</v>
      </c>
      <c r="B9" s="674"/>
      <c r="C9" s="503" t="s">
        <v>1</v>
      </c>
      <c r="D9" s="438" t="s">
        <v>93</v>
      </c>
      <c r="E9" s="193" t="s">
        <v>285</v>
      </c>
      <c r="F9" s="505" t="s">
        <v>3</v>
      </c>
      <c r="G9" s="506" t="s">
        <v>93</v>
      </c>
      <c r="H9" s="506" t="s">
        <v>285</v>
      </c>
      <c r="I9" s="507" t="s">
        <v>4</v>
      </c>
      <c r="J9" s="508" t="s">
        <v>287</v>
      </c>
      <c r="K9" s="507" t="s">
        <v>285</v>
      </c>
      <c r="L9" s="505" t="s">
        <v>5</v>
      </c>
    </row>
    <row r="10" spans="1:12" s="17" customFormat="1" ht="54.75" customHeight="1">
      <c r="A10" s="295" t="s">
        <v>140</v>
      </c>
      <c r="B10" s="293" t="s">
        <v>103</v>
      </c>
      <c r="C10" s="504" t="s">
        <v>177</v>
      </c>
      <c r="D10" s="581" t="s">
        <v>306</v>
      </c>
      <c r="E10" s="582" t="s">
        <v>307</v>
      </c>
      <c r="F10" s="306" t="s">
        <v>209</v>
      </c>
      <c r="G10" s="513" t="s">
        <v>306</v>
      </c>
      <c r="H10" s="513" t="s">
        <v>307</v>
      </c>
      <c r="I10" s="305" t="s">
        <v>189</v>
      </c>
      <c r="J10" s="360" t="s">
        <v>292</v>
      </c>
      <c r="K10" s="309" t="s">
        <v>293</v>
      </c>
      <c r="L10" s="289" t="s">
        <v>210</v>
      </c>
    </row>
    <row r="11" spans="1:12" s="17" customFormat="1" ht="54.75" customHeight="1">
      <c r="A11" s="296" t="s">
        <v>152</v>
      </c>
      <c r="B11" s="291" t="s">
        <v>104</v>
      </c>
      <c r="C11" s="292" t="s">
        <v>208</v>
      </c>
      <c r="D11" s="583" t="s">
        <v>306</v>
      </c>
      <c r="E11" s="584" t="s">
        <v>307</v>
      </c>
      <c r="F11" s="509" t="s">
        <v>165</v>
      </c>
      <c r="G11" s="510" t="s">
        <v>306</v>
      </c>
      <c r="H11" s="510" t="s">
        <v>307</v>
      </c>
      <c r="I11" s="511" t="s">
        <v>189</v>
      </c>
      <c r="J11" s="512" t="s">
        <v>292</v>
      </c>
      <c r="K11" s="511" t="s">
        <v>294</v>
      </c>
      <c r="L11" s="290" t="s">
        <v>164</v>
      </c>
    </row>
    <row r="12" spans="1:12" s="17" customFormat="1" ht="54.75" customHeight="1">
      <c r="A12" s="295" t="s">
        <v>155</v>
      </c>
      <c r="B12" s="293" t="s">
        <v>103</v>
      </c>
      <c r="C12" s="504" t="s">
        <v>268</v>
      </c>
      <c r="D12" s="581" t="s">
        <v>312</v>
      </c>
      <c r="E12" s="582" t="s">
        <v>313</v>
      </c>
      <c r="F12" s="306" t="s">
        <v>270</v>
      </c>
      <c r="G12" s="513" t="s">
        <v>312</v>
      </c>
      <c r="H12" s="513" t="s">
        <v>313</v>
      </c>
      <c r="I12" s="305" t="s">
        <v>239</v>
      </c>
      <c r="J12" s="360" t="s">
        <v>294</v>
      </c>
      <c r="K12" s="309" t="s">
        <v>295</v>
      </c>
      <c r="L12" s="289" t="s">
        <v>271</v>
      </c>
    </row>
    <row r="13" spans="1:12" s="17" customFormat="1" ht="54.75" customHeight="1">
      <c r="A13" s="296" t="s">
        <v>153</v>
      </c>
      <c r="B13" s="291" t="s">
        <v>104</v>
      </c>
      <c r="C13" s="292" t="s">
        <v>269</v>
      </c>
      <c r="D13" s="583" t="s">
        <v>307</v>
      </c>
      <c r="E13" s="584" t="s">
        <v>314</v>
      </c>
      <c r="F13" s="509" t="s">
        <v>176</v>
      </c>
      <c r="G13" s="510" t="s">
        <v>312</v>
      </c>
      <c r="H13" s="510" t="s">
        <v>313</v>
      </c>
      <c r="I13" s="511" t="s">
        <v>239</v>
      </c>
      <c r="J13" s="512" t="s">
        <v>294</v>
      </c>
      <c r="K13" s="511" t="s">
        <v>296</v>
      </c>
      <c r="L13" s="290" t="s">
        <v>175</v>
      </c>
    </row>
    <row r="14" spans="1:12">
      <c r="A14" s="3"/>
    </row>
    <row r="15" spans="1:12">
      <c r="A15" s="3"/>
    </row>
    <row r="34" spans="6:8">
      <c r="F34" s="176"/>
      <c r="G34" s="176"/>
      <c r="H34" s="176"/>
    </row>
  </sheetData>
  <mergeCells count="4">
    <mergeCell ref="C2:L2"/>
    <mergeCell ref="C3:L3"/>
    <mergeCell ref="A7:L7"/>
    <mergeCell ref="A9:B9"/>
  </mergeCells>
  <phoneticPr fontId="48"/>
  <pageMargins left="0.74803149606299213" right="0.78740157480314965" top="0.59055118110236227" bottom="0.19685039370078741" header="0.19685039370078741" footer="0.39370078740157483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237A-C94A-4A8B-B9FE-78A0BC868071}">
  <sheetPr>
    <tabColor rgb="FF00B050"/>
    <pageSetUpPr fitToPage="1"/>
  </sheetPr>
  <dimension ref="A1:P24"/>
  <sheetViews>
    <sheetView zoomScale="90" zoomScaleNormal="90" workbookViewId="0">
      <selection activeCell="E12" sqref="E12"/>
    </sheetView>
  </sheetViews>
  <sheetFormatPr defaultRowHeight="14.25"/>
  <cols>
    <col min="1" max="1" width="23.625" style="3" customWidth="1"/>
    <col min="2" max="2" width="7.875" style="6" customWidth="1"/>
    <col min="3" max="3" width="11.125" style="1" customWidth="1"/>
    <col min="4" max="15" width="13.625" style="1" customWidth="1"/>
    <col min="16" max="16384" width="9" style="5"/>
  </cols>
  <sheetData>
    <row r="1" spans="1:16" ht="35.1" customHeight="1">
      <c r="A1"/>
      <c r="C1" s="27"/>
      <c r="D1" s="27"/>
      <c r="E1" s="27"/>
      <c r="F1" s="658"/>
      <c r="G1" s="658"/>
      <c r="H1" s="658"/>
      <c r="I1" s="658"/>
      <c r="J1" s="658"/>
      <c r="K1" s="658"/>
      <c r="L1" s="658"/>
      <c r="M1" s="658"/>
      <c r="N1" s="658"/>
      <c r="O1" s="658"/>
    </row>
    <row r="2" spans="1:16" ht="20.100000000000001" customHeight="1">
      <c r="F2" s="659"/>
      <c r="G2" s="659"/>
      <c r="H2" s="659"/>
      <c r="I2" s="659"/>
      <c r="J2" s="659"/>
      <c r="K2" s="659"/>
      <c r="L2" s="659"/>
      <c r="M2" s="659"/>
      <c r="N2" s="659"/>
      <c r="O2" s="659"/>
    </row>
    <row r="3" spans="1:16">
      <c r="F3" s="29"/>
      <c r="G3" s="29"/>
      <c r="H3" s="29"/>
      <c r="I3" s="11"/>
      <c r="J3" s="11"/>
      <c r="K3" s="11"/>
      <c r="L3" s="5"/>
      <c r="M3" s="5"/>
      <c r="N3" s="5"/>
      <c r="O3" s="155"/>
    </row>
    <row r="4" spans="1:16">
      <c r="F4" s="24"/>
      <c r="G4" s="24"/>
      <c r="H4" s="24"/>
      <c r="I4" s="8"/>
      <c r="J4" s="8"/>
      <c r="K4" s="8"/>
      <c r="L4" s="3"/>
      <c r="M4" s="3"/>
      <c r="N4" s="3"/>
      <c r="O4" s="156"/>
    </row>
    <row r="5" spans="1:16" ht="16.5" customHeight="1">
      <c r="A5" s="157"/>
      <c r="B5" s="158"/>
      <c r="C5" s="157"/>
      <c r="D5" s="157"/>
      <c r="E5" s="157"/>
      <c r="F5" s="157"/>
      <c r="G5" s="157"/>
      <c r="H5" s="157"/>
      <c r="I5" s="157"/>
      <c r="J5" s="157"/>
      <c r="K5" s="157"/>
      <c r="L5" s="254"/>
      <c r="M5" s="254"/>
      <c r="N5" s="254"/>
      <c r="O5" s="157"/>
      <c r="P5" s="157"/>
    </row>
    <row r="6" spans="1:16" ht="18.7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6" ht="16.5" customHeight="1">
      <c r="A7" s="7" t="s">
        <v>26</v>
      </c>
      <c r="B7" s="188"/>
      <c r="C7" s="10"/>
      <c r="D7" s="10"/>
      <c r="E7" s="10"/>
      <c r="F7" s="10"/>
      <c r="G7" s="10"/>
      <c r="H7" s="10"/>
      <c r="I7" s="10"/>
      <c r="J7" s="10"/>
      <c r="K7" s="10"/>
      <c r="L7" s="196"/>
      <c r="M7" s="196"/>
      <c r="N7" s="196"/>
      <c r="O7" s="10"/>
      <c r="P7" s="1"/>
    </row>
    <row r="8" spans="1:16" ht="20.100000000000001" customHeight="1">
      <c r="A8" s="662" t="s">
        <v>0</v>
      </c>
      <c r="B8" s="663"/>
      <c r="C8" s="440" t="s">
        <v>1</v>
      </c>
      <c r="D8" s="438" t="s">
        <v>92</v>
      </c>
      <c r="E8" s="193" t="s">
        <v>282</v>
      </c>
      <c r="F8" s="251" t="s">
        <v>128</v>
      </c>
      <c r="G8" s="250" t="s">
        <v>92</v>
      </c>
      <c r="H8" s="250" t="s">
        <v>282</v>
      </c>
      <c r="I8" s="241" t="s">
        <v>129</v>
      </c>
      <c r="J8" s="337" t="s">
        <v>92</v>
      </c>
      <c r="K8" s="241" t="s">
        <v>282</v>
      </c>
      <c r="L8" s="528" t="s">
        <v>14</v>
      </c>
      <c r="M8" s="526" t="s">
        <v>92</v>
      </c>
      <c r="N8" s="304" t="s">
        <v>282</v>
      </c>
      <c r="O8" s="251" t="s">
        <v>130</v>
      </c>
    </row>
    <row r="9" spans="1:16" ht="40.5" customHeight="1">
      <c r="A9" s="536" t="s">
        <v>137</v>
      </c>
      <c r="B9" s="276" t="s">
        <v>105</v>
      </c>
      <c r="C9" s="537" t="s">
        <v>161</v>
      </c>
      <c r="D9" s="566" t="s">
        <v>300</v>
      </c>
      <c r="E9" s="567" t="s">
        <v>298</v>
      </c>
      <c r="F9" s="520" t="s">
        <v>213</v>
      </c>
      <c r="G9" s="515" t="s">
        <v>297</v>
      </c>
      <c r="H9" s="515" t="s">
        <v>298</v>
      </c>
      <c r="I9" s="327" t="s">
        <v>181</v>
      </c>
      <c r="J9" s="529" t="s">
        <v>69</v>
      </c>
      <c r="K9" s="327" t="s">
        <v>69</v>
      </c>
      <c r="L9" s="326" t="s">
        <v>21</v>
      </c>
      <c r="M9" s="327" t="s">
        <v>69</v>
      </c>
      <c r="N9" s="325" t="s">
        <v>69</v>
      </c>
      <c r="O9" s="326" t="s">
        <v>21</v>
      </c>
    </row>
    <row r="10" spans="1:16" ht="40.5" customHeight="1">
      <c r="A10" s="540" t="s">
        <v>278</v>
      </c>
      <c r="B10" s="541" t="s">
        <v>106</v>
      </c>
      <c r="C10" s="542" t="s">
        <v>211</v>
      </c>
      <c r="D10" s="398" t="s">
        <v>303</v>
      </c>
      <c r="E10" s="399" t="s">
        <v>298</v>
      </c>
      <c r="F10" s="521" t="s">
        <v>214</v>
      </c>
      <c r="G10" s="516" t="s">
        <v>297</v>
      </c>
      <c r="H10" s="516" t="s">
        <v>298</v>
      </c>
      <c r="I10" s="331" t="s">
        <v>215</v>
      </c>
      <c r="J10" s="379" t="s">
        <v>69</v>
      </c>
      <c r="K10" s="330" t="s">
        <v>69</v>
      </c>
      <c r="L10" s="436" t="s">
        <v>21</v>
      </c>
      <c r="M10" s="331" t="s">
        <v>69</v>
      </c>
      <c r="N10" s="331" t="s">
        <v>69</v>
      </c>
      <c r="O10" s="329" t="s">
        <v>21</v>
      </c>
    </row>
    <row r="11" spans="1:16" ht="40.5" customHeight="1">
      <c r="A11" s="538" t="s">
        <v>138</v>
      </c>
      <c r="B11" s="192" t="s">
        <v>107</v>
      </c>
      <c r="C11" s="539" t="s">
        <v>212</v>
      </c>
      <c r="D11" s="675" t="s">
        <v>300</v>
      </c>
      <c r="E11" s="676" t="s">
        <v>298</v>
      </c>
      <c r="F11" s="522" t="s">
        <v>215</v>
      </c>
      <c r="G11" s="271" t="s">
        <v>300</v>
      </c>
      <c r="H11" s="271" t="s">
        <v>298</v>
      </c>
      <c r="I11" s="517" t="s">
        <v>216</v>
      </c>
      <c r="J11" s="530" t="s">
        <v>69</v>
      </c>
      <c r="K11" s="517" t="s">
        <v>69</v>
      </c>
      <c r="L11" s="522" t="s">
        <v>21</v>
      </c>
      <c r="M11" s="517" t="s">
        <v>69</v>
      </c>
      <c r="N11" s="272" t="s">
        <v>69</v>
      </c>
      <c r="O11" s="273" t="s">
        <v>21</v>
      </c>
    </row>
    <row r="12" spans="1:16" ht="40.5" customHeight="1">
      <c r="A12" s="415" t="s">
        <v>280</v>
      </c>
      <c r="B12" s="269" t="s">
        <v>108</v>
      </c>
      <c r="C12" s="416" t="s">
        <v>160</v>
      </c>
      <c r="D12" s="417" t="s">
        <v>69</v>
      </c>
      <c r="E12" s="418" t="s">
        <v>69</v>
      </c>
      <c r="F12" s="523" t="s">
        <v>21</v>
      </c>
      <c r="G12" s="316" t="s">
        <v>69</v>
      </c>
      <c r="H12" s="316" t="s">
        <v>69</v>
      </c>
      <c r="I12" s="519" t="s">
        <v>21</v>
      </c>
      <c r="J12" s="531" t="s">
        <v>297</v>
      </c>
      <c r="K12" s="519" t="s">
        <v>298</v>
      </c>
      <c r="L12" s="275" t="s">
        <v>197</v>
      </c>
      <c r="M12" s="420" t="s">
        <v>297</v>
      </c>
      <c r="N12" s="317" t="s">
        <v>298</v>
      </c>
      <c r="O12" s="275" t="s">
        <v>215</v>
      </c>
    </row>
    <row r="13" spans="1:16" ht="40.5" customHeight="1">
      <c r="A13" s="543" t="s">
        <v>278</v>
      </c>
      <c r="B13" s="544" t="s">
        <v>105</v>
      </c>
      <c r="C13" s="545" t="s">
        <v>272</v>
      </c>
      <c r="D13" s="564" t="s">
        <v>305</v>
      </c>
      <c r="E13" s="565" t="s">
        <v>302</v>
      </c>
      <c r="F13" s="320" t="s">
        <v>275</v>
      </c>
      <c r="G13" s="318" t="s">
        <v>333</v>
      </c>
      <c r="H13" s="318" t="s">
        <v>302</v>
      </c>
      <c r="I13" s="321" t="s">
        <v>217</v>
      </c>
      <c r="J13" s="532" t="s">
        <v>69</v>
      </c>
      <c r="K13" s="321" t="s">
        <v>69</v>
      </c>
      <c r="L13" s="320" t="s">
        <v>21</v>
      </c>
      <c r="M13" s="321" t="s">
        <v>69</v>
      </c>
      <c r="N13" s="319" t="s">
        <v>69</v>
      </c>
      <c r="O13" s="320" t="s">
        <v>21</v>
      </c>
    </row>
    <row r="14" spans="1:16" ht="40.5" customHeight="1">
      <c r="A14" s="546" t="s">
        <v>137</v>
      </c>
      <c r="B14" s="547" t="s">
        <v>110</v>
      </c>
      <c r="C14" s="548" t="s">
        <v>179</v>
      </c>
      <c r="D14" s="424" t="s">
        <v>305</v>
      </c>
      <c r="E14" s="425" t="s">
        <v>299</v>
      </c>
      <c r="F14" s="524" t="s">
        <v>276</v>
      </c>
      <c r="G14" s="514" t="s">
        <v>333</v>
      </c>
      <c r="H14" s="514" t="s">
        <v>302</v>
      </c>
      <c r="I14" s="324" t="s">
        <v>254</v>
      </c>
      <c r="J14" s="533" t="s">
        <v>69</v>
      </c>
      <c r="K14" s="323" t="s">
        <v>69</v>
      </c>
      <c r="L14" s="534" t="s">
        <v>21</v>
      </c>
      <c r="M14" s="324" t="s">
        <v>69</v>
      </c>
      <c r="N14" s="324" t="s">
        <v>69</v>
      </c>
      <c r="O14" s="322" t="s">
        <v>21</v>
      </c>
    </row>
    <row r="15" spans="1:16" ht="40.5" customHeight="1">
      <c r="A15" s="538" t="s">
        <v>135</v>
      </c>
      <c r="B15" s="192" t="s">
        <v>107</v>
      </c>
      <c r="C15" s="539" t="s">
        <v>273</v>
      </c>
      <c r="D15" s="675" t="s">
        <v>305</v>
      </c>
      <c r="E15" s="676" t="s">
        <v>302</v>
      </c>
      <c r="F15" s="522" t="s">
        <v>254</v>
      </c>
      <c r="G15" s="271" t="s">
        <v>333</v>
      </c>
      <c r="H15" s="271" t="s">
        <v>302</v>
      </c>
      <c r="I15" s="517" t="s">
        <v>277</v>
      </c>
      <c r="J15" s="530" t="s">
        <v>69</v>
      </c>
      <c r="K15" s="517" t="s">
        <v>69</v>
      </c>
      <c r="L15" s="522" t="s">
        <v>21</v>
      </c>
      <c r="M15" s="517" t="s">
        <v>69</v>
      </c>
      <c r="N15" s="272" t="s">
        <v>69</v>
      </c>
      <c r="O15" s="273" t="s">
        <v>21</v>
      </c>
    </row>
    <row r="16" spans="1:16" ht="40.5" customHeight="1">
      <c r="A16" s="549" t="s">
        <v>127</v>
      </c>
      <c r="B16" s="550" t="s">
        <v>108</v>
      </c>
      <c r="C16" s="404" t="s">
        <v>274</v>
      </c>
      <c r="D16" s="405" t="s">
        <v>69</v>
      </c>
      <c r="E16" s="406" t="s">
        <v>69</v>
      </c>
      <c r="F16" s="525" t="s">
        <v>21</v>
      </c>
      <c r="G16" s="313" t="s">
        <v>69</v>
      </c>
      <c r="H16" s="313" t="s">
        <v>69</v>
      </c>
      <c r="I16" s="518" t="s">
        <v>21</v>
      </c>
      <c r="J16" s="535" t="s">
        <v>297</v>
      </c>
      <c r="K16" s="518" t="s">
        <v>299</v>
      </c>
      <c r="L16" s="315" t="s">
        <v>245</v>
      </c>
      <c r="M16" s="527" t="s">
        <v>298</v>
      </c>
      <c r="N16" s="314" t="s">
        <v>302</v>
      </c>
      <c r="O16" s="315" t="s">
        <v>254</v>
      </c>
    </row>
    <row r="17" spans="1:15" ht="1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20" spans="1:15" s="207" customFormat="1" ht="12.75" customHeight="1">
      <c r="A20" s="160"/>
      <c r="B20" s="161"/>
      <c r="C20" s="162"/>
      <c r="D20" s="162"/>
      <c r="E20" s="162"/>
      <c r="F20" s="163"/>
      <c r="G20" s="163"/>
      <c r="H20" s="163"/>
      <c r="I20" s="163"/>
      <c r="J20" s="163"/>
      <c r="K20" s="163"/>
      <c r="L20" s="163"/>
      <c r="M20" s="163"/>
      <c r="N20" s="163"/>
      <c r="O20" s="163"/>
    </row>
    <row r="21" spans="1:15" s="13" customFormat="1" ht="12.75" customHeight="1">
      <c r="A21" s="204"/>
      <c r="B21" s="205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</row>
    <row r="22" spans="1:15" s="13" customFormat="1" ht="12.75" customHeight="1">
      <c r="A22" s="208"/>
      <c r="B22" s="209"/>
      <c r="C22" s="209"/>
      <c r="D22" s="209"/>
      <c r="E22" s="209"/>
      <c r="F22" s="210"/>
      <c r="G22" s="210"/>
      <c r="H22" s="210"/>
      <c r="I22" s="210"/>
      <c r="J22" s="210"/>
      <c r="K22" s="210"/>
      <c r="L22" s="210"/>
      <c r="M22" s="210"/>
      <c r="N22" s="210"/>
      <c r="O22" s="210"/>
    </row>
    <row r="23" spans="1:15" s="207" customFormat="1" ht="12.75" customHeight="1">
      <c r="A23" s="211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</row>
    <row r="24" spans="1:15">
      <c r="A24" s="9"/>
      <c r="B24" s="2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</sheetData>
  <sheetProtection scenarios="1"/>
  <mergeCells count="3">
    <mergeCell ref="F1:O1"/>
    <mergeCell ref="F2:O2"/>
    <mergeCell ref="A8:B8"/>
  </mergeCells>
  <phoneticPr fontId="2"/>
  <pageMargins left="0.59055118110236227" right="0.39370078740157483" top="0.35433070866141736" bottom="0.19685039370078741" header="0.31496062992125984" footer="0.23622047244094491"/>
  <pageSetup paperSize="9" scale="49" orientation="portrait" r:id="rId1"/>
  <headerFooter alignWithMargins="0"/>
  <colBreaks count="1" manualBreakCount="1">
    <brk id="1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JS</vt:lpstr>
      <vt:lpstr>QIN-LYG(KANTO)</vt:lpstr>
      <vt:lpstr>QIN-LYG (KANSAI)</vt:lpstr>
      <vt:lpstr>QIN-LYG (KANSAI) BAK</vt:lpstr>
      <vt:lpstr>SHA(KANTO)</vt:lpstr>
      <vt:lpstr>SHA(KANSAI)</vt:lpstr>
      <vt:lpstr>NINGBO</vt:lpstr>
      <vt:lpstr>XG-LK-DL(KANTO) </vt:lpstr>
      <vt:lpstr>XG-LK-DL (KANSAI)</vt:lpstr>
      <vt:lpstr>JS!Print_Area</vt:lpstr>
      <vt:lpstr>NINGBO!Print_Area</vt:lpstr>
      <vt:lpstr>'QIN-LYG (KANSAI)'!Print_Area</vt:lpstr>
      <vt:lpstr>'QIN-LYG (KANSAI) BAK'!Print_Area</vt:lpstr>
      <vt:lpstr>'QIN-LYG(KANTO)'!Print_Area</vt:lpstr>
      <vt:lpstr>'SHA(KANSAI)'!Print_Area</vt:lpstr>
      <vt:lpstr>'SHA(KANTO)'!Print_Area</vt:lpstr>
      <vt:lpstr>'XG-LK-DL (KANSAI)'!Print_Area</vt:lpstr>
      <vt:lpstr>NINGBO!Print_Titles</vt:lpstr>
      <vt:lpstr>'SHA(KANTO)'!Print_Titles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sino3020</cp:lastModifiedBy>
  <cp:lastPrinted>2026-03-11T02:15:24Z</cp:lastPrinted>
  <dcterms:created xsi:type="dcterms:W3CDTF">2000-01-10T02:46:04Z</dcterms:created>
  <dcterms:modified xsi:type="dcterms:W3CDTF">2026-04-15T09:49:54Z</dcterms:modified>
</cp:coreProperties>
</file>