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425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  <sheet name="Sheet1" sheetId="10" r:id="rId10"/>
  </sheets>
  <definedNames>
    <definedName name="_xlnm.Print_Area" localSheetId="8">'CJV'!$A$1:$I$9</definedName>
    <definedName name="_xlnm.Print_Area" localSheetId="0">'JS'!$A$1:$U$14</definedName>
    <definedName name="_xlnm.Print_Area" localSheetId="2">'QIN-LYG (KANSAI)'!$A$1:$O$19</definedName>
    <definedName name="_xlnm.Print_Area" localSheetId="3">'QIN-LYG (KANSAI) BAK'!$A$1:$K$38</definedName>
    <definedName name="_xlnm.Print_Area" localSheetId="1">'QIN-LYG(KANTO)'!$A$1:$L$15</definedName>
    <definedName name="_xlnm.Print_Area" localSheetId="5">'SHA(KANSAI)'!$A$1:$O$14</definedName>
    <definedName name="_xlnm.Print_Area" localSheetId="4">'SHA(KANTO)'!$A$1:$L$22</definedName>
    <definedName name="_xlnm.Print_Area" localSheetId="7">'XG-LK-DL (KANSAI)'!$A$1:$O$14</definedName>
    <definedName name="Z_29EAB4F7_217D_4BA1_9FF6_198B41752BB4_.wvu.PrintArea" localSheetId="0" hidden="1">'JS'!$A$1:$U$14</definedName>
    <definedName name="Z_29EAB4F7_217D_4BA1_9FF6_198B41752BB4_.wvu.PrintArea" localSheetId="2" hidden="1">'QIN-LYG (KANSAI)'!$A$1:$O$17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'QIN-LYG(KANTO)'!$A$1:$L$15</definedName>
    <definedName name="Z_29EAB4F7_217D_4BA1_9FF6_198B41752BB4_.wvu.PrintArea" localSheetId="7" hidden="1">'XG-LK-DL (KANSAI)'!$A$1:$O$12</definedName>
    <definedName name="Z_308CC5E2_31E9_417E_8F64_449A8A513A15_.wvu.PrintArea" localSheetId="0" hidden="1">'JS'!$A$1:$U$14</definedName>
    <definedName name="Z_308CC5E2_31E9_417E_8F64_449A8A513A15_.wvu.PrintArea" localSheetId="2" hidden="1">'QIN-LYG (KANSAI)'!$A$1:$O$17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'QIN-LYG(KANTO)'!$A$1:$L$15</definedName>
    <definedName name="Z_308CC5E2_31E9_417E_8F64_449A8A513A15_.wvu.PrintArea" localSheetId="7" hidden="1">'XG-LK-DL (KANSAI)'!$A$1:$O$12</definedName>
    <definedName name="Z_30B2C89B_B97F_4E7A_A4EA_2E35F086F222_.wvu.PrintArea" localSheetId="0" hidden="1">'JS'!$A$1:$U$14</definedName>
    <definedName name="Z_30B2C89B_B97F_4E7A_A4EA_2E35F086F222_.wvu.PrintArea" localSheetId="2" hidden="1">'QIN-LYG (KANSAI)'!$A$1:$O$17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'QIN-LYG(KANTO)'!$A$1:$L$15</definedName>
    <definedName name="Z_30B2C89B_B97F_4E7A_A4EA_2E35F086F222_.wvu.PrintArea" localSheetId="7" hidden="1">'XG-LK-DL (KANSAI)'!$A$1:$O$12</definedName>
    <definedName name="Z_60984E3B_D211_4353_B82B_5E467E857CFB_.wvu.PrintArea" localSheetId="0" hidden="1">'JS'!$A$1:$U$14</definedName>
    <definedName name="Z_60984E3B_D211_4353_B82B_5E467E857CFB_.wvu.PrintArea" localSheetId="2" hidden="1">'QIN-LYG (KANSAI)'!$A$1:$O$17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'QIN-LYG(KANTO)'!$A$1:$L$15</definedName>
    <definedName name="Z_60984E3B_D211_4353_B82B_5E467E857CFB_.wvu.PrintArea" localSheetId="7" hidden="1">'XG-LK-DL (KANSAI)'!$A$1:$O$12</definedName>
    <definedName name="Z_93A40525_490F_4CB2_B07A_529D77C437E1_.wvu.PrintArea" localSheetId="0" hidden="1">'JS'!$A$1:$U$14</definedName>
    <definedName name="Z_93A40525_490F_4CB2_B07A_529D77C437E1_.wvu.PrintArea" localSheetId="2" hidden="1">'QIN-LYG (KANSAI)'!$A$1:$O$17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'QIN-LYG(KANTO)'!$A$1:$L$15</definedName>
    <definedName name="Z_93A40525_490F_4CB2_B07A_529D77C437E1_.wvu.PrintArea" localSheetId="7" hidden="1">'XG-LK-DL (KANSAI)'!$A$1:$O$12</definedName>
    <definedName name="Z_E403741B_327B_4E74_8875_94B92A5EFA23_.wvu.PrintArea" localSheetId="0" hidden="1">'JS'!$A$1:$U$14</definedName>
    <definedName name="Z_E403741B_327B_4E74_8875_94B92A5EFA23_.wvu.PrintArea" localSheetId="2" hidden="1">'QIN-LYG (KANSAI)'!$A$1:$O$17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'QIN-LYG(KANTO)'!$A$1:$L$15</definedName>
    <definedName name="Z_E403741B_327B_4E74_8875_94B92A5EFA23_.wvu.PrintArea" localSheetId="7" hidden="1">'XG-LK-DL (KANSAI)'!$A$1:$O$12</definedName>
  </definedNames>
  <calcPr fullCalcOnLoad="1"/>
</workbook>
</file>

<file path=xl/sharedStrings.xml><?xml version="1.0" encoding="utf-8"?>
<sst xmlns="http://schemas.openxmlformats.org/spreadsheetml/2006/main" count="867" uniqueCount="340">
  <si>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</si>
  <si>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</si>
  <si>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</si>
  <si>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</si>
  <si>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</si>
  <si>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</si>
  <si>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</si>
  <si>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</si>
  <si>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</si>
  <si>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</si>
  <si>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</si>
  <si>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</si>
  <si>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</si>
  <si>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</si>
  <si>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</si>
  <si>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</si>
  <si>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</si>
  <si>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</si>
  <si>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</si>
  <si>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</si>
  <si>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</si>
  <si>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</si>
  <si>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</si>
  <si>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</si>
  <si>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r>
      <t xml:space="preserve">                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</si>
  <si>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</si>
  <si>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</si>
  <si>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</si>
  <si>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</si>
  <si>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</si>
  <si>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</si>
  <si>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</si>
  <si>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</si>
  <si>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</si>
  <si>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</si>
  <si>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</si>
  <si>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</si>
  <si>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</si>
  <si>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</si>
  <si>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</si>
  <si>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</si>
  <si>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</si>
  <si>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</si>
  <si>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</si>
  <si>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</si>
  <si>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</si>
  <si>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</si>
  <si>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</si>
  <si>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</si>
  <si>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</si>
  <si>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</si>
  <si>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</si>
  <si>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</si>
  <si>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</si>
  <si>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</si>
  <si>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</si>
  <si>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</si>
  <si>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</si>
  <si>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</si>
  <si>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</si>
  <si>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</si>
  <si>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</si>
  <si>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</si>
  <si>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</si>
  <si>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</si>
  <si>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</si>
  <si>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</si>
  <si>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</si>
  <si>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</si>
  <si>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</si>
  <si>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</si>
  <si>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</si>
  <si>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</si>
  <si>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</si>
  <si>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</si>
  <si>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</si>
  <si>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</si>
  <si>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</si>
  <si>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</si>
  <si>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</si>
  <si>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</si>
  <si>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</si>
  <si>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</si>
  <si>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</si>
  <si>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</si>
  <si>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</si>
  <si>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</si>
  <si>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</si>
  <si>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</si>
  <si>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</si>
  <si>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</si>
  <si>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</si>
  <si>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</si>
  <si>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</si>
  <si>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</si>
  <si>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SINOTRANS HONG KONG</t>
  </si>
  <si>
    <t>(SNL)</t>
  </si>
  <si>
    <t>SINOTRANS DALIAN</t>
  </si>
  <si>
    <t>SINOTRANS QINGDAO</t>
  </si>
  <si>
    <t>(SKS7)</t>
  </si>
  <si>
    <t>(NA1)</t>
  </si>
  <si>
    <t>(SKS2)</t>
  </si>
  <si>
    <t>(SKY1)</t>
  </si>
  <si>
    <t>YI SHENG</t>
  </si>
  <si>
    <t>(LQNG1)</t>
  </si>
  <si>
    <t>(LQKT1)</t>
  </si>
  <si>
    <t>XIN BEI LUN</t>
  </si>
  <si>
    <t>SINOTRANS KAOHSIUNG</t>
  </si>
  <si>
    <t>(LQKS1)</t>
  </si>
  <si>
    <t>(QKSY1)</t>
  </si>
  <si>
    <t>(QA2)</t>
  </si>
  <si>
    <t>RENOWN</t>
  </si>
  <si>
    <t>ASIATIC WAVE</t>
  </si>
  <si>
    <t>(SKT5)</t>
  </si>
  <si>
    <t>(SNG7)</t>
  </si>
  <si>
    <t>(NKT1)</t>
  </si>
  <si>
    <t>(NJ1)</t>
  </si>
  <si>
    <t>(NJW2)</t>
  </si>
  <si>
    <t>(SKT4)</t>
  </si>
  <si>
    <t>(SNG5)</t>
  </si>
  <si>
    <t>(NCKT1)</t>
  </si>
  <si>
    <t>(NCKT2)</t>
  </si>
  <si>
    <t>大阪</t>
  </si>
  <si>
    <t>(NCKS1)</t>
  </si>
  <si>
    <t>(NCKS2)</t>
  </si>
  <si>
    <t>(NCKS3)</t>
  </si>
  <si>
    <t>(NCKY1)</t>
  </si>
  <si>
    <t>COSCO KIKU</t>
  </si>
  <si>
    <t>-</t>
  </si>
  <si>
    <t>ISARA BHUM</t>
  </si>
  <si>
    <t>ESTIMA</t>
  </si>
  <si>
    <t>SINOTRANS BEIJING</t>
  </si>
  <si>
    <t>SINOTRANS OSAKA</t>
  </si>
  <si>
    <t>SINOTRANS DALIAN</t>
  </si>
  <si>
    <t>GREEN HORIZON</t>
  </si>
  <si>
    <t>EPONYMA</t>
  </si>
  <si>
    <t>HANSA STEINBURG</t>
  </si>
  <si>
    <t>SINOTRANS SHANGHAI</t>
  </si>
  <si>
    <t>SINOTRANS BANGKOK</t>
  </si>
  <si>
    <t>SINOTRANS KEELUNG</t>
  </si>
  <si>
    <t>(SKT2)</t>
  </si>
  <si>
    <t>SITC DALIAN</t>
  </si>
  <si>
    <t>SITC DALIAN</t>
  </si>
  <si>
    <t>(SKT7)</t>
  </si>
  <si>
    <t>SITC HANSHIN</t>
  </si>
  <si>
    <t>NAWATA BHUM</t>
  </si>
  <si>
    <t>CONTESSA</t>
  </si>
  <si>
    <t>SITC LIAONING</t>
  </si>
  <si>
    <t>SITC OSAKA</t>
  </si>
  <si>
    <t>2309N/2310S</t>
  </si>
  <si>
    <t>WES SINA</t>
  </si>
  <si>
    <t>HF FORTUNE</t>
  </si>
  <si>
    <t>2309E/2309W</t>
  </si>
  <si>
    <t>5/04-04</t>
  </si>
  <si>
    <t>5/04-05</t>
  </si>
  <si>
    <t>2317E/W</t>
  </si>
  <si>
    <t>2310S</t>
  </si>
  <si>
    <t>2309N</t>
  </si>
  <si>
    <t>SITC NAGOYA</t>
  </si>
  <si>
    <r>
      <t xml:space="preserve">5/03-03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</si>
  <si>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5/03-03</t>
  </si>
  <si>
    <t>5/05-05</t>
  </si>
  <si>
    <t>5/02-02</t>
  </si>
  <si>
    <t>5/01-02</t>
  </si>
  <si>
    <t>5/09-10</t>
  </si>
  <si>
    <t>5/11-11</t>
  </si>
  <si>
    <t>5/11-12</t>
  </si>
  <si>
    <t>FEI YUN HE</t>
  </si>
  <si>
    <t>QING YUN HE</t>
  </si>
  <si>
    <t>5/01-01</t>
  </si>
  <si>
    <t>5/01-02</t>
  </si>
  <si>
    <t>5/03-03</t>
  </si>
  <si>
    <t>SITC KEELUNG</t>
  </si>
  <si>
    <t>5/05-05</t>
  </si>
  <si>
    <t>5/06-06</t>
  </si>
  <si>
    <t>5/06-07</t>
  </si>
  <si>
    <t>2310S</t>
  </si>
  <si>
    <t>5/02-02</t>
  </si>
  <si>
    <t>5/03-04</t>
  </si>
  <si>
    <t>083E/W</t>
  </si>
  <si>
    <t>5/04-05</t>
  </si>
  <si>
    <t>2318E/W</t>
  </si>
  <si>
    <t>5/07-08</t>
  </si>
  <si>
    <t>199E/W</t>
  </si>
  <si>
    <t>5/01-02
NUCT</t>
  </si>
  <si>
    <r>
      <t xml:space="preserve">5/02-03
</t>
    </r>
    <r>
      <rPr>
        <sz val="8"/>
        <rFont val="ＭＳ Ｐゴシック"/>
        <family val="3"/>
      </rPr>
      <t>青海公共</t>
    </r>
  </si>
  <si>
    <r>
      <t xml:space="preserve">5/03-03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</si>
  <si>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587E/W</t>
  </si>
  <si>
    <r>
      <t xml:space="preserve">5/01-01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</si>
  <si>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r>
      <t xml:space="preserve">5/01-01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</si>
  <si>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r>
      <t xml:space="preserve">5/02-02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</si>
  <si>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5/02-02
</t>
    </r>
    <r>
      <rPr>
        <sz val="9"/>
        <color indexed="8"/>
        <rFont val="ＭＳ Ｐゴシック"/>
        <family val="3"/>
      </rPr>
      <t>アイランドシティ</t>
    </r>
  </si>
  <si>
    <r>
      <t xml:space="preserve">5/01-02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</si>
  <si>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5/02-02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</si>
  <si>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2316S</t>
  </si>
  <si>
    <r>
      <t xml:space="preserve">5/03-04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</si>
  <si>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5/04-04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</si>
  <si>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2309E/W</t>
  </si>
  <si>
    <t>5/04-04</t>
  </si>
  <si>
    <t>155E/W</t>
  </si>
  <si>
    <t>5/05-06</t>
  </si>
  <si>
    <t>2310E/2310W</t>
  </si>
  <si>
    <r>
      <t xml:space="preserve">5/10-10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</si>
  <si>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5/10-10</t>
  </si>
  <si>
    <t>5/12-12</t>
  </si>
  <si>
    <t>5/09-09</t>
  </si>
  <si>
    <t>5/08-09</t>
  </si>
  <si>
    <t>5/18-19</t>
  </si>
  <si>
    <t>596E/W</t>
  </si>
  <si>
    <t>2312N/2313S</t>
  </si>
  <si>
    <r>
      <t xml:space="preserve">5/08-09
</t>
    </r>
    <r>
      <rPr>
        <b/>
        <sz val="8.5"/>
        <rFont val="ＭＳ Ｐゴシック"/>
        <family val="3"/>
      </rPr>
      <t>辰巳商会</t>
    </r>
    <r>
      <rPr>
        <b/>
        <sz val="8.5"/>
        <rFont val="Arial"/>
        <family val="2"/>
      </rPr>
      <t>C-1</t>
    </r>
  </si>
  <si>
    <r>
      <t xml:space="preserve">5/09-09
</t>
    </r>
    <r>
      <rPr>
        <b/>
        <sz val="8.5"/>
        <rFont val="ＭＳ Ｐゴシック"/>
        <family val="3"/>
      </rPr>
      <t>日新</t>
    </r>
    <r>
      <rPr>
        <b/>
        <sz val="8.5"/>
        <rFont val="Arial"/>
        <family val="2"/>
      </rPr>
      <t xml:space="preserve"> PC-14</t>
    </r>
  </si>
  <si>
    <t>307E/W</t>
  </si>
  <si>
    <t>5/08-08</t>
  </si>
  <si>
    <r>
      <t xml:space="preserve">5/10-11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</si>
  <si>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5/11-11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</si>
  <si>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597E/W</t>
  </si>
  <si>
    <t>5/12-12
5/11 AM CUT</t>
  </si>
  <si>
    <t>2332E/W</t>
  </si>
  <si>
    <t>5/08-08</t>
  </si>
  <si>
    <t>5/08-09</t>
  </si>
  <si>
    <t>484E/W</t>
  </si>
  <si>
    <t>5/09-10
CY CUT 5/09AM</t>
  </si>
  <si>
    <t>069E/W</t>
  </si>
  <si>
    <t>5/10-10</t>
  </si>
  <si>
    <t>TBN</t>
  </si>
  <si>
    <t>5/12-12</t>
  </si>
  <si>
    <t>5/13-13</t>
  </si>
  <si>
    <t>5/13-14</t>
  </si>
  <si>
    <t>5/09-09</t>
  </si>
  <si>
    <t>5/10-11</t>
  </si>
  <si>
    <t>084E/W</t>
  </si>
  <si>
    <t>5/11-12</t>
  </si>
  <si>
    <t>2319E/W</t>
  </si>
  <si>
    <r>
      <t xml:space="preserve">5/14-15
</t>
    </r>
    <r>
      <rPr>
        <b/>
        <sz val="9"/>
        <color indexed="8"/>
        <rFont val="ＭＳ Ｐゴシック"/>
        <family val="3"/>
      </rPr>
      <t>青海公共</t>
    </r>
  </si>
  <si>
    <t>5/14-14</t>
  </si>
  <si>
    <t>5/14-15</t>
  </si>
  <si>
    <t>2312N/2313S</t>
  </si>
  <si>
    <r>
      <t xml:space="preserve">5/08-09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</si>
  <si>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5/09-09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P-14</t>
    </r>
  </si>
  <si>
    <t>5/08-09
NUCT</t>
  </si>
  <si>
    <r>
      <t xml:space="preserve">5/09-10
</t>
    </r>
    <r>
      <rPr>
        <b/>
        <sz val="8"/>
        <rFont val="ＭＳ Ｐゴシック"/>
        <family val="3"/>
      </rPr>
      <t>品川公共</t>
    </r>
  </si>
  <si>
    <r>
      <t xml:space="preserve">5/10-10            </t>
    </r>
    <r>
      <rPr>
        <b/>
        <sz val="8"/>
        <rFont val="ＭＳ Ｐゴシック"/>
        <family val="3"/>
      </rPr>
      <t>南本牧</t>
    </r>
  </si>
  <si>
    <t>588E/W</t>
  </si>
  <si>
    <r>
      <t xml:space="preserve">5/08-08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</si>
  <si>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r>
      <t xml:space="preserve">5/08-09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</si>
  <si>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5/09-09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</si>
  <si>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232E/W</t>
  </si>
  <si>
    <t>5/11-11</t>
  </si>
  <si>
    <t>2318E/W</t>
  </si>
  <si>
    <r>
      <t xml:space="preserve">5/09-09
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</si>
  <si>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r>
      <t xml:space="preserve">5/08-09
</t>
    </r>
    <r>
      <rPr>
        <sz val="8.5"/>
        <rFont val="ＭＳ Ｐゴシック"/>
        <family val="3"/>
      </rPr>
      <t>夢洲</t>
    </r>
  </si>
  <si>
    <t>068E/W</t>
  </si>
  <si>
    <t>ASIATIC QUEST</t>
  </si>
  <si>
    <t>5/17-17</t>
  </si>
  <si>
    <t>5/16-16</t>
  </si>
  <si>
    <t>5/15-16</t>
  </si>
  <si>
    <t>CY OPEN</t>
  </si>
  <si>
    <t>CY CUT</t>
  </si>
  <si>
    <t>CY OPEN</t>
  </si>
  <si>
    <t>CY CUT</t>
  </si>
  <si>
    <t>CY OPNE</t>
  </si>
  <si>
    <r>
      <rPr>
        <b/>
        <sz val="7"/>
        <rFont val="ＭＳ Ｐゴシック"/>
        <family val="3"/>
      </rPr>
      <t>東京</t>
    </r>
  </si>
  <si>
    <r>
      <rPr>
        <b/>
        <sz val="7"/>
        <rFont val="ＭＳ Ｐゴシック"/>
        <family val="3"/>
      </rPr>
      <t>横浜</t>
    </r>
  </si>
  <si>
    <r>
      <rPr>
        <b/>
        <sz val="7"/>
        <rFont val="ＭＳ Ｐゴシック"/>
        <family val="3"/>
      </rPr>
      <t>名古屋</t>
    </r>
  </si>
  <si>
    <t>5/15-16
NUCT</t>
  </si>
  <si>
    <t>589E/W</t>
  </si>
  <si>
    <r>
      <t xml:space="preserve">5/15-15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</si>
  <si>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r>
      <t xml:space="preserve">5/15-15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</si>
  <si>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t>5/15-16</t>
  </si>
  <si>
    <r>
      <t xml:space="preserve">5/16-16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</si>
  <si>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5/16-16
</t>
    </r>
    <r>
      <rPr>
        <sz val="9"/>
        <color indexed="8"/>
        <rFont val="ＭＳ Ｐゴシック"/>
        <family val="3"/>
      </rPr>
      <t>アイランドシティ</t>
    </r>
  </si>
  <si>
    <t>2320E/W</t>
  </si>
  <si>
    <t>5/15-15</t>
  </si>
  <si>
    <t>308E/W</t>
  </si>
  <si>
    <t>5/15-15</t>
  </si>
  <si>
    <t>2319E/W</t>
  </si>
  <si>
    <r>
      <t xml:space="preserve">5/15-16
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</si>
  <si>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4/26</t>
  </si>
  <si>
    <t>4/24</t>
  </si>
  <si>
    <t>4/28</t>
  </si>
  <si>
    <t>5/10</t>
  </si>
  <si>
    <t>5/11AM</t>
  </si>
  <si>
    <t>5/12</t>
  </si>
  <si>
    <t>4/28</t>
  </si>
  <si>
    <t>5/8</t>
  </si>
  <si>
    <t>4/26</t>
  </si>
  <si>
    <t>5/10</t>
  </si>
  <si>
    <t>5/11</t>
  </si>
  <si>
    <t>5/17</t>
  </si>
  <si>
    <t>CFS DOC CUT</t>
  </si>
  <si>
    <t>CFS CUT</t>
  </si>
  <si>
    <t>5/09-10</t>
  </si>
  <si>
    <t>4/24</t>
  </si>
  <si>
    <t>5/08</t>
  </si>
  <si>
    <t>5/16</t>
  </si>
  <si>
    <t>4/28</t>
  </si>
  <si>
    <t>4/25</t>
  </si>
  <si>
    <t>5/12</t>
  </si>
  <si>
    <t>4/21</t>
  </si>
  <si>
    <t>4/22</t>
  </si>
  <si>
    <t>4/26</t>
  </si>
  <si>
    <t>5/12</t>
  </si>
  <si>
    <t>4/25</t>
  </si>
  <si>
    <t>4/24</t>
  </si>
  <si>
    <t>5/02</t>
  </si>
  <si>
    <t>4/27</t>
  </si>
  <si>
    <t>5/10</t>
  </si>
  <si>
    <t>5/15</t>
  </si>
  <si>
    <t>4/21</t>
  </si>
  <si>
    <t>4/25</t>
  </si>
  <si>
    <t>5/11</t>
  </si>
  <si>
    <t>5/09</t>
  </si>
  <si>
    <t>5/01</t>
  </si>
  <si>
    <t>4/27</t>
  </si>
  <si>
    <t>4/21</t>
  </si>
  <si>
    <t>5/02</t>
  </si>
  <si>
    <t>未定</t>
  </si>
  <si>
    <t>5/09</t>
  </si>
  <si>
    <t>5/08</t>
  </si>
  <si>
    <t>XIN TAI PING</t>
  </si>
  <si>
    <t>XIN TAI PING</t>
  </si>
  <si>
    <t>2317E/2317W</t>
  </si>
  <si>
    <t>2318E/2318W</t>
  </si>
  <si>
    <r>
      <t xml:space="preserve">*1 </t>
    </r>
    <r>
      <rPr>
        <sz val="9"/>
        <rFont val="ＭＳ Ｐゴシック"/>
        <family val="3"/>
      </rPr>
      <t>東京　青海公共　</t>
    </r>
    <r>
      <rPr>
        <sz val="9"/>
        <rFont val="Arial"/>
        <family val="2"/>
      </rPr>
      <t>REF</t>
    </r>
    <r>
      <rPr>
        <sz val="9"/>
        <rFont val="ＭＳ Ｐゴシック"/>
        <family val="3"/>
      </rPr>
      <t>はカット日</t>
    </r>
    <r>
      <rPr>
        <sz val="9"/>
        <rFont val="Arial"/>
        <family val="2"/>
      </rPr>
      <t>OPEN</t>
    </r>
  </si>
  <si>
    <t>5/06</t>
  </si>
  <si>
    <t>5/02 *1</t>
  </si>
  <si>
    <t>4/22*1</t>
  </si>
  <si>
    <r>
      <t>*1 REF</t>
    </r>
    <r>
      <rPr>
        <sz val="9"/>
        <rFont val="ＭＳ Ｐゴシック"/>
        <family val="3"/>
      </rPr>
      <t>コンテナはカット日</t>
    </r>
    <r>
      <rPr>
        <sz val="9"/>
        <rFont val="Arial"/>
        <family val="2"/>
      </rPr>
      <t>OPEN</t>
    </r>
  </si>
  <si>
    <t>未定</t>
  </si>
  <si>
    <t>SITC SHIMIZU</t>
  </si>
  <si>
    <t>2322E/W</t>
  </si>
  <si>
    <t>5/01</t>
  </si>
  <si>
    <t>5/06</t>
  </si>
  <si>
    <t>5/09 AM</t>
  </si>
  <si>
    <t>VOYAGE CANCELLED</t>
  </si>
  <si>
    <t>CANCEL</t>
  </si>
  <si>
    <t>5/11</t>
  </si>
  <si>
    <t>VOYAGE CANCELLED</t>
  </si>
  <si>
    <t>5/15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</si>
</sst>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</numFmts>
  <fonts count="133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7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12"/>
      <name val="Arial"/>
      <family val="2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.5"/>
      <name val="Arial Black"/>
      <family val="2"/>
    </font>
    <font>
      <b/>
      <sz val="12"/>
      <name val="Arial"/>
      <family val="2"/>
    </font>
    <font>
      <sz val="9"/>
      <name val="ＤＦＰ特太ゴシック体"/>
      <family val="3"/>
    </font>
    <font>
      <sz val="10"/>
      <name val="ＤＦＰ特太ゴシック体"/>
      <family val="3"/>
    </font>
    <font>
      <b/>
      <sz val="9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sz val="11"/>
      <color indexed="8"/>
      <name val="Arial"/>
      <family val="2"/>
    </font>
    <font>
      <sz val="8.5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0"/>
      <name val="ＭＳ �ႴシッႯ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ＭＳ Ｐゴシック"/>
      <family val="3"/>
    </font>
    <font>
      <sz val="11"/>
      <color rgb="FFFF0000"/>
      <name val="ＭＳ �ႴシッႯ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1" applyNumberFormat="0" applyAlignment="0" applyProtection="0"/>
    <xf numFmtId="0" fontId="102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3" fillId="0" borderId="3" applyNumberFormat="0" applyFill="0" applyAlignment="0" applyProtection="0"/>
    <xf numFmtId="0" fontId="104" fillId="28" borderId="0" applyNumberFormat="0" applyBorder="0" applyAlignment="0" applyProtection="0"/>
    <xf numFmtId="0" fontId="105" fillId="29" borderId="4" applyNumberFormat="0" applyAlignment="0" applyProtection="0"/>
    <xf numFmtId="0" fontId="10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29" borderId="9" applyNumberFormat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 vertical="center"/>
      <protection/>
    </xf>
    <xf numFmtId="0" fontId="8" fillId="0" borderId="0" applyNumberFormat="0" applyFill="0" applyBorder="0" applyAlignment="0" applyProtection="0"/>
    <xf numFmtId="0" fontId="114" fillId="31" borderId="0" applyNumberFormat="0" applyBorder="0" applyAlignment="0" applyProtection="0"/>
  </cellStyleXfs>
  <cellXfs count="703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2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15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/>
    </xf>
    <xf numFmtId="190" fontId="118" fillId="0" borderId="0" xfId="0" applyNumberFormat="1" applyFont="1" applyFill="1" applyAlignment="1">
      <alignment/>
    </xf>
    <xf numFmtId="0" fontId="116" fillId="0" borderId="0" xfId="0" applyFont="1" applyFill="1" applyAlignment="1">
      <alignment wrapText="1"/>
    </xf>
    <xf numFmtId="0" fontId="118" fillId="0" borderId="0" xfId="0" applyFont="1" applyFill="1" applyAlignment="1">
      <alignment wrapText="1"/>
    </xf>
    <xf numFmtId="0" fontId="118" fillId="0" borderId="0" xfId="0" applyFont="1" applyFill="1" applyAlignment="1">
      <alignment/>
    </xf>
    <xf numFmtId="191" fontId="118" fillId="0" borderId="0" xfId="0" applyNumberFormat="1" applyFont="1" applyFill="1" applyAlignment="1">
      <alignment/>
    </xf>
    <xf numFmtId="0" fontId="119" fillId="0" borderId="0" xfId="0" applyFont="1" applyFill="1" applyAlignment="1">
      <alignment horizontal="center"/>
    </xf>
    <xf numFmtId="190" fontId="120" fillId="0" borderId="0" xfId="0" applyNumberFormat="1" applyFont="1" applyFill="1" applyAlignment="1">
      <alignment/>
    </xf>
    <xf numFmtId="0" fontId="120" fillId="0" borderId="0" xfId="0" applyFont="1" applyFill="1" applyAlignment="1">
      <alignment wrapText="1"/>
    </xf>
    <xf numFmtId="0" fontId="119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21" fillId="34" borderId="14" xfId="0" applyFont="1" applyFill="1" applyBorder="1" applyAlignment="1">
      <alignment vertical="center"/>
    </xf>
    <xf numFmtId="0" fontId="121" fillId="34" borderId="10" xfId="0" applyFont="1" applyFill="1" applyBorder="1" applyAlignment="1">
      <alignment horizontal="center" vertical="center"/>
    </xf>
    <xf numFmtId="0" fontId="121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22" fillId="34" borderId="21" xfId="0" applyFont="1" applyFill="1" applyBorder="1" applyAlignment="1">
      <alignment vertical="center"/>
    </xf>
    <xf numFmtId="0" fontId="122" fillId="34" borderId="43" xfId="0" applyFont="1" applyFill="1" applyBorder="1" applyAlignment="1">
      <alignment horizontal="center" vertical="center"/>
    </xf>
    <xf numFmtId="0" fontId="122" fillId="34" borderId="13" xfId="0" applyFont="1" applyFill="1" applyBorder="1" applyAlignment="1">
      <alignment horizontal="center" vertical="center"/>
    </xf>
    <xf numFmtId="191" fontId="122" fillId="34" borderId="48" xfId="0" applyNumberFormat="1" applyFont="1" applyFill="1" applyBorder="1" applyAlignment="1">
      <alignment horizontal="center" vertical="center" wrapText="1"/>
    </xf>
    <xf numFmtId="191" fontId="122" fillId="34" borderId="49" xfId="0" applyNumberFormat="1" applyFont="1" applyFill="1" applyBorder="1" applyAlignment="1">
      <alignment horizontal="center" vertical="center" wrapText="1"/>
    </xf>
    <xf numFmtId="191" fontId="122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23" fillId="0" borderId="0" xfId="0" applyFont="1" applyAlignment="1">
      <alignment horizontal="left" vertical="center" wrapText="1"/>
    </xf>
    <xf numFmtId="0" fontId="123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49" fontId="12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24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68" applyFont="1">
      <alignment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68" applyFont="1">
      <alignment/>
      <protection/>
    </xf>
    <xf numFmtId="0" fontId="18" fillId="0" borderId="0" xfId="68" applyFont="1">
      <alignment/>
      <protection/>
    </xf>
    <xf numFmtId="0" fontId="30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13" fillId="0" borderId="33" xfId="68" applyFont="1" applyBorder="1" applyAlignment="1">
      <alignment horizontal="center" vertical="center"/>
      <protection/>
    </xf>
    <xf numFmtId="0" fontId="5" fillId="0" borderId="35" xfId="68" applyFont="1" applyBorder="1" applyAlignment="1">
      <alignment horizontal="center" vertical="center"/>
      <protection/>
    </xf>
    <xf numFmtId="0" fontId="55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25" fillId="0" borderId="0" xfId="0" applyFont="1" applyAlignment="1">
      <alignment horizontal="center" wrapText="1"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115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49" fontId="12" fillId="33" borderId="54" xfId="0" applyNumberFormat="1" applyFont="1" applyFill="1" applyBorder="1" applyAlignment="1">
      <alignment horizontal="center" vertical="center"/>
    </xf>
    <xf numFmtId="0" fontId="126" fillId="33" borderId="0" xfId="0" applyFont="1" applyFill="1" applyAlignment="1">
      <alignment/>
    </xf>
    <xf numFmtId="49" fontId="14" fillId="33" borderId="54" xfId="0" applyNumberFormat="1" applyFont="1" applyFill="1" applyBorder="1" applyAlignment="1" quotePrefix="1">
      <alignment horizontal="center" vertical="center" wrapText="1"/>
    </xf>
    <xf numFmtId="0" fontId="14" fillId="33" borderId="33" xfId="68" applyFont="1" applyFill="1" applyBorder="1" applyAlignment="1">
      <alignment horizontal="center" vertical="center"/>
      <protection/>
    </xf>
    <xf numFmtId="0" fontId="20" fillId="33" borderId="0" xfId="68" applyFont="1" applyFill="1">
      <alignment/>
      <protection/>
    </xf>
    <xf numFmtId="0" fontId="14" fillId="33" borderId="28" xfId="68" applyFont="1" applyFill="1" applyBorder="1" applyAlignment="1">
      <alignment horizontal="left" vertical="center" wrapText="1"/>
      <protection/>
    </xf>
    <xf numFmtId="0" fontId="14" fillId="33" borderId="55" xfId="6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 shrinkToFit="1"/>
    </xf>
    <xf numFmtId="20" fontId="12" fillId="0" borderId="0" xfId="0" applyNumberFormat="1" applyFont="1" applyAlignment="1">
      <alignment/>
    </xf>
    <xf numFmtId="49" fontId="11" fillId="33" borderId="13" xfId="0" applyNumberFormat="1" applyFont="1" applyFill="1" applyBorder="1" applyAlignment="1">
      <alignment horizontal="center" vertical="center" shrinkToFit="1"/>
    </xf>
    <xf numFmtId="0" fontId="13" fillId="0" borderId="57" xfId="0" applyFont="1" applyBorder="1" applyAlignment="1">
      <alignment horizontal="left" vertical="center" wrapText="1" shrinkToFit="1"/>
    </xf>
    <xf numFmtId="0" fontId="13" fillId="0" borderId="58" xfId="0" applyFont="1" applyBorder="1" applyAlignment="1">
      <alignment horizontal="left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49" fontId="18" fillId="0" borderId="59" xfId="0" applyNumberFormat="1" applyFont="1" applyFill="1" applyBorder="1" applyAlignment="1">
      <alignment horizontal="center" vertical="center" wrapText="1" shrinkToFit="1"/>
    </xf>
    <xf numFmtId="49" fontId="18" fillId="0" borderId="6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4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9" fontId="125" fillId="33" borderId="48" xfId="0" applyNumberFormat="1" applyFont="1" applyFill="1" applyBorder="1" applyAlignment="1" quotePrefix="1">
      <alignment horizontal="center" vertical="center" wrapText="1"/>
    </xf>
    <xf numFmtId="49" fontId="125" fillId="33" borderId="56" xfId="0" applyNumberFormat="1" applyFont="1" applyFill="1" applyBorder="1" applyAlignment="1" quotePrefix="1">
      <alignment horizontal="center" vertical="center" wrapText="1"/>
    </xf>
    <xf numFmtId="49" fontId="127" fillId="33" borderId="37" xfId="0" applyNumberFormat="1" applyFont="1" applyFill="1" applyBorder="1" applyAlignment="1" quotePrefix="1">
      <alignment horizontal="center" vertical="center" wrapText="1"/>
    </xf>
    <xf numFmtId="49" fontId="127" fillId="33" borderId="30" xfId="0" applyNumberFormat="1" applyFont="1" applyFill="1" applyBorder="1" applyAlignment="1" quotePrefix="1">
      <alignment horizontal="center" vertical="center" wrapText="1"/>
    </xf>
    <xf numFmtId="49" fontId="127" fillId="33" borderId="13" xfId="0" applyNumberFormat="1" applyFont="1" applyFill="1" applyBorder="1" applyAlignment="1" quotePrefix="1">
      <alignment horizontal="center" vertical="center" wrapText="1"/>
    </xf>
    <xf numFmtId="49" fontId="125" fillId="33" borderId="61" xfId="0" applyNumberFormat="1" applyFont="1" applyFill="1" applyBorder="1" applyAlignment="1" quotePrefix="1">
      <alignment horizontal="center" vertical="center" wrapText="1"/>
    </xf>
    <xf numFmtId="49" fontId="125" fillId="33" borderId="51" xfId="0" applyNumberFormat="1" applyFont="1" applyFill="1" applyBorder="1" applyAlignment="1" quotePrefix="1">
      <alignment horizontal="center" vertical="center" wrapText="1"/>
    </xf>
    <xf numFmtId="191" fontId="127" fillId="33" borderId="50" xfId="0" applyNumberFormat="1" applyFont="1" applyFill="1" applyBorder="1" applyAlignment="1">
      <alignment horizontal="center" vertical="center" wrapText="1"/>
    </xf>
    <xf numFmtId="49" fontId="127" fillId="33" borderId="58" xfId="0" applyNumberFormat="1" applyFont="1" applyFill="1" applyBorder="1" applyAlignment="1" quotePrefix="1">
      <alignment horizontal="center" vertical="center" wrapText="1"/>
    </xf>
    <xf numFmtId="0" fontId="12" fillId="0" borderId="37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vertical="center"/>
    </xf>
    <xf numFmtId="0" fontId="14" fillId="0" borderId="56" xfId="0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49" fontId="125" fillId="33" borderId="50" xfId="0" applyNumberFormat="1" applyFont="1" applyFill="1" applyBorder="1" applyAlignment="1">
      <alignment horizontal="center" vertical="center"/>
    </xf>
    <xf numFmtId="49" fontId="127" fillId="33" borderId="50" xfId="0" applyNumberFormat="1" applyFont="1" applyFill="1" applyBorder="1" applyAlignment="1">
      <alignment horizontal="center" vertical="center" shrinkToFit="1"/>
    </xf>
    <xf numFmtId="49" fontId="127" fillId="33" borderId="37" xfId="0" applyNumberFormat="1" applyFont="1" applyFill="1" applyBorder="1" applyAlignment="1">
      <alignment horizontal="center" vertical="center" shrinkToFit="1"/>
    </xf>
    <xf numFmtId="49" fontId="127" fillId="33" borderId="50" xfId="0" applyNumberFormat="1" applyFont="1" applyFill="1" applyBorder="1" applyAlignment="1">
      <alignment horizontal="center" vertical="center" wrapText="1" shrinkToFit="1"/>
    </xf>
    <xf numFmtId="49" fontId="127" fillId="33" borderId="50" xfId="0" applyNumberFormat="1" applyFont="1" applyFill="1" applyBorder="1" applyAlignment="1">
      <alignment horizontal="center" vertical="center" wrapText="1"/>
    </xf>
    <xf numFmtId="49" fontId="127" fillId="33" borderId="37" xfId="0" applyNumberFormat="1" applyFont="1" applyFill="1" applyBorder="1" applyAlignment="1">
      <alignment horizontal="center" vertical="center" wrapText="1"/>
    </xf>
    <xf numFmtId="49" fontId="125" fillId="33" borderId="51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shrinkToFit="1"/>
    </xf>
    <xf numFmtId="0" fontId="12" fillId="33" borderId="42" xfId="0" applyFont="1" applyFill="1" applyBorder="1" applyAlignment="1">
      <alignment vertical="center" shrinkToFit="1"/>
    </xf>
    <xf numFmtId="0" fontId="13" fillId="33" borderId="44" xfId="0" applyFont="1" applyFill="1" applyBorder="1" applyAlignment="1">
      <alignment horizontal="center" vertical="center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37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wrapText="1" shrinkToFit="1"/>
    </xf>
    <xf numFmtId="49" fontId="125" fillId="33" borderId="47" xfId="0" applyNumberFormat="1" applyFont="1" applyFill="1" applyBorder="1" applyAlignment="1">
      <alignment horizontal="center" vertical="center" wrapText="1" shrinkToFit="1"/>
    </xf>
    <xf numFmtId="49" fontId="125" fillId="33" borderId="12" xfId="0" applyNumberFormat="1" applyFont="1" applyFill="1" applyBorder="1" applyAlignment="1">
      <alignment horizontal="center" vertical="center" shrinkToFi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vertical="center" shrinkToFit="1"/>
    </xf>
    <xf numFmtId="0" fontId="18" fillId="33" borderId="30" xfId="0" applyFont="1" applyFill="1" applyBorder="1" applyAlignment="1">
      <alignment horizontal="center" vertical="center"/>
    </xf>
    <xf numFmtId="49" fontId="14" fillId="33" borderId="44" xfId="0" applyNumberFormat="1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vertical="center" shrinkToFit="1"/>
    </xf>
    <xf numFmtId="0" fontId="14" fillId="33" borderId="58" xfId="0" applyFont="1" applyFill="1" applyBorder="1" applyAlignment="1">
      <alignment vertical="center" shrinkToFit="1"/>
    </xf>
    <xf numFmtId="0" fontId="18" fillId="33" borderId="13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49" fontId="128" fillId="33" borderId="47" xfId="0" applyNumberFormat="1" applyFont="1" applyFill="1" applyBorder="1" applyAlignment="1">
      <alignment horizontal="center" vertical="center" shrinkToFit="1"/>
    </xf>
    <xf numFmtId="0" fontId="28" fillId="33" borderId="62" xfId="69" applyFont="1" applyFill="1" applyBorder="1" applyAlignment="1">
      <alignment vertical="center" shrinkToFit="1"/>
      <protection/>
    </xf>
    <xf numFmtId="0" fontId="28" fillId="33" borderId="63" xfId="0" applyFont="1" applyFill="1" applyBorder="1" applyAlignment="1">
      <alignment horizontal="center" vertical="center"/>
    </xf>
    <xf numFmtId="49" fontId="28" fillId="33" borderId="63" xfId="69" applyNumberFormat="1" applyFont="1" applyFill="1" applyBorder="1" applyAlignment="1">
      <alignment horizontal="center" vertical="center"/>
      <protection/>
    </xf>
    <xf numFmtId="0" fontId="28" fillId="33" borderId="37" xfId="69" applyFont="1" applyFill="1" applyBorder="1" applyAlignment="1">
      <alignment vertical="center" shrinkToFit="1"/>
      <protection/>
    </xf>
    <xf numFmtId="49" fontId="13" fillId="33" borderId="30" xfId="0" applyNumberFormat="1" applyFont="1" applyFill="1" applyBorder="1" applyAlignment="1">
      <alignment horizontal="center" vertical="center"/>
    </xf>
    <xf numFmtId="49" fontId="28" fillId="33" borderId="44" xfId="0" applyNumberFormat="1" applyFont="1" applyFill="1" applyBorder="1" applyAlignment="1">
      <alignment horizontal="center" vertical="center" wrapText="1" shrinkToFit="1"/>
    </xf>
    <xf numFmtId="0" fontId="27" fillId="33" borderId="56" xfId="0" applyFont="1" applyFill="1" applyBorder="1" applyAlignment="1">
      <alignment horizontal="center" vertical="center"/>
    </xf>
    <xf numFmtId="0" fontId="27" fillId="33" borderId="64" xfId="69" applyFont="1" applyFill="1" applyBorder="1" applyAlignment="1">
      <alignment vertical="center" shrinkToFit="1"/>
      <protection/>
    </xf>
    <xf numFmtId="0" fontId="10" fillId="0" borderId="65" xfId="0" applyFont="1" applyBorder="1" applyAlignment="1">
      <alignment horizontal="center" vertical="center"/>
    </xf>
    <xf numFmtId="0" fontId="13" fillId="0" borderId="66" xfId="0" applyFont="1" applyFill="1" applyBorder="1" applyAlignment="1">
      <alignment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vertical="center" wrapText="1" shrinkToFit="1"/>
    </xf>
    <xf numFmtId="0" fontId="18" fillId="0" borderId="67" xfId="0" applyFont="1" applyFill="1" applyBorder="1" applyAlignment="1">
      <alignment horizontal="center" vertical="center" wrapText="1" shrinkToFit="1"/>
    </xf>
    <xf numFmtId="0" fontId="18" fillId="0" borderId="63" xfId="0" applyFont="1" applyFill="1" applyBorder="1" applyAlignment="1">
      <alignment horizontal="center" vertical="center" shrinkToFit="1"/>
    </xf>
    <xf numFmtId="49" fontId="13" fillId="0" borderId="68" xfId="0" applyNumberFormat="1" applyFont="1" applyFill="1" applyBorder="1" applyAlignment="1">
      <alignment horizontal="center" vertical="center" wrapText="1" shrinkToFit="1"/>
    </xf>
    <xf numFmtId="49" fontId="13" fillId="0" borderId="69" xfId="0" applyNumberFormat="1" applyFont="1" applyFill="1" applyBorder="1" applyAlignment="1">
      <alignment horizontal="center" vertical="center" wrapText="1" shrinkToFit="1"/>
    </xf>
    <xf numFmtId="49" fontId="18" fillId="0" borderId="70" xfId="0" applyNumberFormat="1" applyFont="1" applyFill="1" applyBorder="1" applyAlignment="1">
      <alignment horizontal="center" vertical="center" wrapText="1" shrinkToFit="1"/>
    </xf>
    <xf numFmtId="49" fontId="18" fillId="0" borderId="71" xfId="0" applyNumberFormat="1" applyFont="1" applyFill="1" applyBorder="1" applyAlignment="1">
      <alignment horizontal="center" vertical="center" wrapText="1" shrinkToFit="1"/>
    </xf>
    <xf numFmtId="49" fontId="13" fillId="0" borderId="72" xfId="0" applyNumberFormat="1" applyFont="1" applyFill="1" applyBorder="1" applyAlignment="1">
      <alignment horizontal="center" vertical="center" wrapText="1" shrinkToFit="1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 wrapText="1"/>
    </xf>
    <xf numFmtId="49" fontId="28" fillId="0" borderId="7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 shrinkToFit="1"/>
    </xf>
    <xf numFmtId="49" fontId="28" fillId="0" borderId="74" xfId="0" applyNumberFormat="1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vertical="center" shrinkToFit="1"/>
    </xf>
    <xf numFmtId="49" fontId="27" fillId="33" borderId="56" xfId="0" applyNumberFormat="1" applyFont="1" applyFill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/>
    </xf>
    <xf numFmtId="49" fontId="28" fillId="0" borderId="69" xfId="0" applyNumberFormat="1" applyFont="1" applyBorder="1" applyAlignment="1">
      <alignment horizontal="center" vertical="center" wrapText="1"/>
    </xf>
    <xf numFmtId="49" fontId="28" fillId="0" borderId="51" xfId="69" applyNumberFormat="1" applyFont="1" applyBorder="1" applyAlignment="1">
      <alignment horizontal="center" vertical="center" wrapText="1"/>
      <protection/>
    </xf>
    <xf numFmtId="49" fontId="18" fillId="0" borderId="75" xfId="0" applyNumberFormat="1" applyFont="1" applyFill="1" applyBorder="1" applyAlignment="1">
      <alignment horizontal="center" vertical="center" wrapText="1" shrinkToFit="1"/>
    </xf>
    <xf numFmtId="0" fontId="18" fillId="0" borderId="58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49" fontId="18" fillId="0" borderId="76" xfId="0" applyNumberFormat="1" applyFont="1" applyFill="1" applyBorder="1" applyAlignment="1">
      <alignment horizontal="center" vertical="center" shrinkToFit="1"/>
    </xf>
    <xf numFmtId="49" fontId="18" fillId="0" borderId="13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left" vertical="center" shrinkToFit="1"/>
    </xf>
    <xf numFmtId="49" fontId="13" fillId="0" borderId="76" xfId="0" applyNumberFormat="1" applyFont="1" applyFill="1" applyBorder="1" applyAlignment="1">
      <alignment horizontal="center" vertical="center" shrinkToFit="1"/>
    </xf>
    <xf numFmtId="49" fontId="13" fillId="0" borderId="74" xfId="0" applyNumberFormat="1" applyFont="1" applyFill="1" applyBorder="1" applyAlignment="1">
      <alignment horizontal="center" vertical="center" wrapText="1" shrinkToFit="1"/>
    </xf>
    <xf numFmtId="49" fontId="28" fillId="33" borderId="77" xfId="0" applyNumberFormat="1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 wrapText="1"/>
    </xf>
    <xf numFmtId="0" fontId="18" fillId="33" borderId="78" xfId="0" applyFont="1" applyFill="1" applyBorder="1" applyAlignment="1">
      <alignment vertical="center" shrinkToFit="1"/>
    </xf>
    <xf numFmtId="0" fontId="18" fillId="33" borderId="56" xfId="0" applyFont="1" applyFill="1" applyBorder="1" applyAlignment="1">
      <alignment horizontal="center" vertical="center" shrinkToFit="1"/>
    </xf>
    <xf numFmtId="49" fontId="18" fillId="33" borderId="56" xfId="0" applyNumberFormat="1" applyFont="1" applyFill="1" applyBorder="1" applyAlignment="1">
      <alignment horizontal="center" vertical="center" shrinkToFit="1"/>
    </xf>
    <xf numFmtId="49" fontId="18" fillId="0" borderId="79" xfId="0" applyNumberFormat="1" applyFont="1" applyFill="1" applyBorder="1" applyAlignment="1">
      <alignment horizontal="center" vertical="center" wrapText="1"/>
    </xf>
    <xf numFmtId="49" fontId="18" fillId="0" borderId="61" xfId="0" applyNumberFormat="1" applyFont="1" applyFill="1" applyBorder="1" applyAlignment="1">
      <alignment horizontal="center" vertical="center" wrapText="1" shrinkToFit="1"/>
    </xf>
    <xf numFmtId="49" fontId="13" fillId="0" borderId="51" xfId="0" applyNumberFormat="1" applyFont="1" applyFill="1" applyBorder="1" applyAlignment="1">
      <alignment horizontal="center" vertical="center" wrapText="1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left" vertical="center" shrinkToFit="1"/>
    </xf>
    <xf numFmtId="0" fontId="0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49" fontId="28" fillId="0" borderId="47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 vertical="center"/>
    </xf>
    <xf numFmtId="0" fontId="28" fillId="33" borderId="60" xfId="69" applyFont="1" applyFill="1" applyBorder="1" applyAlignment="1">
      <alignment vertical="center" shrinkToFit="1"/>
      <protection/>
    </xf>
    <xf numFmtId="0" fontId="28" fillId="33" borderId="76" xfId="0" applyFont="1" applyFill="1" applyBorder="1" applyAlignment="1">
      <alignment horizontal="center" vertical="center"/>
    </xf>
    <xf numFmtId="49" fontId="28" fillId="33" borderId="76" xfId="69" applyNumberFormat="1" applyFont="1" applyFill="1" applyBorder="1" applyAlignment="1">
      <alignment horizontal="center" vertical="center"/>
      <protection/>
    </xf>
    <xf numFmtId="0" fontId="28" fillId="0" borderId="6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7" fillId="0" borderId="56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 shrinkToFit="1"/>
    </xf>
    <xf numFmtId="49" fontId="11" fillId="33" borderId="46" xfId="0" applyNumberFormat="1" applyFont="1" applyFill="1" applyBorder="1" applyAlignment="1">
      <alignment horizontal="center" vertical="center" shrinkToFit="1"/>
    </xf>
    <xf numFmtId="49" fontId="61" fillId="33" borderId="68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33" borderId="52" xfId="0" applyNumberFormat="1" applyFont="1" applyFill="1" applyBorder="1" applyAlignment="1">
      <alignment horizontal="center" vertical="center" shrinkToFit="1"/>
    </xf>
    <xf numFmtId="49" fontId="11" fillId="0" borderId="81" xfId="0" applyNumberFormat="1" applyFont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11" fillId="0" borderId="61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  <xf numFmtId="49" fontId="11" fillId="33" borderId="68" xfId="0" applyNumberFormat="1" applyFont="1" applyFill="1" applyBorder="1" applyAlignment="1">
      <alignment horizontal="center" vertical="center" shrinkToFit="1"/>
    </xf>
    <xf numFmtId="49" fontId="11" fillId="0" borderId="82" xfId="0" applyNumberFormat="1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center" vertical="center" shrinkToFit="1"/>
    </xf>
    <xf numFmtId="49" fontId="11" fillId="33" borderId="33" xfId="0" applyNumberFormat="1" applyFont="1" applyFill="1" applyBorder="1" applyAlignment="1">
      <alignment horizontal="center" vertical="center" shrinkToFit="1"/>
    </xf>
    <xf numFmtId="49" fontId="11" fillId="0" borderId="54" xfId="0" applyNumberFormat="1" applyFont="1" applyBorder="1" applyAlignment="1">
      <alignment horizontal="center" vertical="center" shrinkToFit="1"/>
    </xf>
    <xf numFmtId="49" fontId="11" fillId="0" borderId="55" xfId="0" applyNumberFormat="1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185" fontId="13" fillId="0" borderId="44" xfId="0" applyNumberFormat="1" applyFont="1" applyBorder="1" applyAlignment="1">
      <alignment horizontal="center" vertical="center" shrinkToFit="1"/>
    </xf>
    <xf numFmtId="185" fontId="13" fillId="0" borderId="34" xfId="0" applyNumberFormat="1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 vertical="center" shrinkToFit="1"/>
    </xf>
    <xf numFmtId="49" fontId="18" fillId="0" borderId="43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83" xfId="0" applyNumberFormat="1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49" fontId="18" fillId="33" borderId="77" xfId="0" applyNumberFormat="1" applyFont="1" applyFill="1" applyBorder="1" applyAlignment="1">
      <alignment horizontal="center" vertical="center" shrinkToFit="1"/>
    </xf>
    <xf numFmtId="49" fontId="18" fillId="0" borderId="32" xfId="0" applyNumberFormat="1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vertical="center" shrinkToFit="1"/>
    </xf>
    <xf numFmtId="49" fontId="13" fillId="0" borderId="83" xfId="0" applyNumberFormat="1" applyFont="1" applyFill="1" applyBorder="1" applyAlignment="1">
      <alignment horizontal="center" vertical="center" wrapText="1"/>
    </xf>
    <xf numFmtId="49" fontId="18" fillId="0" borderId="77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47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13" fillId="0" borderId="66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25" fillId="33" borderId="81" xfId="0" applyNumberFormat="1" applyFont="1" applyFill="1" applyBorder="1" applyAlignment="1" quotePrefix="1">
      <alignment horizontal="center" vertical="center" wrapText="1"/>
    </xf>
    <xf numFmtId="49" fontId="127" fillId="33" borderId="10" xfId="0" applyNumberFormat="1" applyFont="1" applyFill="1" applyBorder="1" applyAlignment="1" quotePrefix="1">
      <alignment horizontal="center" vertical="center" wrapText="1"/>
    </xf>
    <xf numFmtId="49" fontId="127" fillId="33" borderId="52" xfId="0" applyNumberFormat="1" applyFont="1" applyFill="1" applyBorder="1" applyAlignment="1" quotePrefix="1">
      <alignment horizontal="center" vertical="center" wrapText="1"/>
    </xf>
    <xf numFmtId="49" fontId="125" fillId="33" borderId="82" xfId="0" applyNumberFormat="1" applyFont="1" applyFill="1" applyBorder="1" applyAlignment="1" quotePrefix="1">
      <alignment horizontal="center" vertical="center" wrapText="1"/>
    </xf>
    <xf numFmtId="191" fontId="127" fillId="33" borderId="36" xfId="0" applyNumberFormat="1" applyFont="1" applyFill="1" applyBorder="1" applyAlignment="1">
      <alignment horizontal="center" vertical="center" wrapText="1"/>
    </xf>
    <xf numFmtId="49" fontId="125" fillId="33" borderId="68" xfId="0" applyNumberFormat="1" applyFont="1" applyFill="1" applyBorder="1" applyAlignment="1" quotePrefix="1">
      <alignment horizontal="center" vertical="center" wrapText="1"/>
    </xf>
    <xf numFmtId="49" fontId="14" fillId="0" borderId="84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49" fontId="127" fillId="33" borderId="50" xfId="0" applyNumberFormat="1" applyFont="1" applyFill="1" applyBorder="1" applyAlignment="1" quotePrefix="1">
      <alignment horizontal="center" vertical="center" wrapText="1"/>
    </xf>
    <xf numFmtId="49" fontId="127" fillId="33" borderId="51" xfId="0" applyNumberFormat="1" applyFont="1" applyFill="1" applyBorder="1" applyAlignment="1" quotePrefix="1">
      <alignment horizontal="center" vertical="center" wrapText="1"/>
    </xf>
    <xf numFmtId="49" fontId="127" fillId="33" borderId="36" xfId="0" applyNumberFormat="1" applyFont="1" applyFill="1" applyBorder="1" applyAlignment="1" quotePrefix="1">
      <alignment horizontal="center" vertical="center" wrapText="1"/>
    </xf>
    <xf numFmtId="49" fontId="127" fillId="33" borderId="68" xfId="0" applyNumberFormat="1" applyFont="1" applyFill="1" applyBorder="1" applyAlignment="1" quotePrefix="1">
      <alignment horizontal="center" vertical="center" wrapText="1"/>
    </xf>
    <xf numFmtId="49" fontId="125" fillId="33" borderId="84" xfId="0" applyNumberFormat="1" applyFont="1" applyFill="1" applyBorder="1" applyAlignment="1" quotePrefix="1">
      <alignment horizontal="center" vertical="center" wrapText="1"/>
    </xf>
    <xf numFmtId="191" fontId="127" fillId="33" borderId="20" xfId="0" applyNumberFormat="1" applyFont="1" applyFill="1" applyBorder="1" applyAlignment="1">
      <alignment horizontal="center" vertical="center" wrapText="1"/>
    </xf>
    <xf numFmtId="49" fontId="125" fillId="33" borderId="69" xfId="0" applyNumberFormat="1" applyFont="1" applyFill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52" xfId="0" applyNumberFormat="1" applyFont="1" applyFill="1" applyBorder="1" applyAlignment="1">
      <alignment horizontal="center" vertical="center"/>
    </xf>
    <xf numFmtId="49" fontId="127" fillId="33" borderId="10" xfId="0" applyNumberFormat="1" applyFont="1" applyFill="1" applyBorder="1" applyAlignment="1">
      <alignment horizontal="center" vertical="center" wrapText="1"/>
    </xf>
    <xf numFmtId="49" fontId="127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5" fillId="33" borderId="52" xfId="0" applyNumberFormat="1" applyFont="1" applyFill="1" applyBorder="1" applyAlignment="1">
      <alignment horizontal="center" vertical="center" wrapText="1" shrinkToFit="1"/>
    </xf>
    <xf numFmtId="0" fontId="36" fillId="0" borderId="33" xfId="0" applyFont="1" applyBorder="1" applyAlignment="1">
      <alignment horizontal="center" vertical="center"/>
    </xf>
    <xf numFmtId="49" fontId="12" fillId="33" borderId="46" xfId="0" applyNumberFormat="1" applyFont="1" applyFill="1" applyBorder="1" applyAlignment="1">
      <alignment horizontal="center" vertical="center" wrapText="1"/>
    </xf>
    <xf numFmtId="49" fontId="127" fillId="33" borderId="36" xfId="0" applyNumberFormat="1" applyFont="1" applyFill="1" applyBorder="1" applyAlignment="1">
      <alignment horizontal="center" vertical="center" wrapText="1"/>
    </xf>
    <xf numFmtId="49" fontId="127" fillId="33" borderId="36" xfId="0" applyNumberFormat="1" applyFont="1" applyFill="1" applyBorder="1" applyAlignment="1">
      <alignment horizontal="center" vertical="center" shrinkToFit="1"/>
    </xf>
    <xf numFmtId="49" fontId="12" fillId="33" borderId="36" xfId="0" applyNumberFormat="1" applyFont="1" applyFill="1" applyBorder="1" applyAlignment="1">
      <alignment horizontal="center" vertical="center" shrinkToFit="1"/>
    </xf>
    <xf numFmtId="49" fontId="125" fillId="33" borderId="36" xfId="0" applyNumberFormat="1" applyFont="1" applyFill="1" applyBorder="1" applyAlignment="1">
      <alignment horizontal="center" vertical="center" wrapText="1"/>
    </xf>
    <xf numFmtId="49" fontId="125" fillId="33" borderId="46" xfId="0" applyNumberFormat="1" applyFont="1" applyFill="1" applyBorder="1" applyAlignment="1">
      <alignment horizontal="center" vertical="center" wrapText="1" shrinkToFit="1"/>
    </xf>
    <xf numFmtId="49" fontId="125" fillId="33" borderId="68" xfId="0" applyNumberFormat="1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vertical="center" shrinkToFi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 shrinkToFit="1"/>
    </xf>
    <xf numFmtId="0" fontId="13" fillId="33" borderId="34" xfId="0" applyFont="1" applyFill="1" applyBorder="1" applyAlignment="1">
      <alignment horizontal="center" vertical="center"/>
    </xf>
    <xf numFmtId="49" fontId="12" fillId="33" borderId="34" xfId="0" applyNumberFormat="1" applyFont="1" applyFill="1" applyBorder="1" applyAlignment="1">
      <alignment horizontal="center" vertical="center"/>
    </xf>
    <xf numFmtId="49" fontId="12" fillId="33" borderId="55" xfId="0" applyNumberFormat="1" applyFont="1" applyFill="1" applyBorder="1" applyAlignment="1">
      <alignment horizontal="center" vertical="center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54" xfId="0" applyNumberFormat="1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49" fontId="12" fillId="33" borderId="77" xfId="0" applyNumberFormat="1" applyFont="1" applyFill="1" applyBorder="1" applyAlignment="1">
      <alignment horizontal="center" vertical="center"/>
    </xf>
    <xf numFmtId="49" fontId="14" fillId="0" borderId="77" xfId="0" applyNumberFormat="1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49" fontId="14" fillId="33" borderId="77" xfId="0" applyNumberFormat="1" applyFont="1" applyFill="1" applyBorder="1" applyAlignment="1">
      <alignment horizontal="center" vertical="center"/>
    </xf>
    <xf numFmtId="49" fontId="14" fillId="33" borderId="69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 wrapText="1"/>
    </xf>
    <xf numFmtId="49" fontId="125" fillId="33" borderId="47" xfId="0" applyNumberFormat="1" applyFont="1" applyFill="1" applyBorder="1" applyAlignment="1">
      <alignment horizontal="center" vertical="center" shrinkToFit="1"/>
    </xf>
    <xf numFmtId="49" fontId="125" fillId="33" borderId="51" xfId="0" applyNumberFormat="1" applyFont="1" applyFill="1" applyBorder="1" applyAlignment="1">
      <alignment horizontal="center" vertical="center" wrapText="1" shrinkToFit="1"/>
    </xf>
    <xf numFmtId="0" fontId="64" fillId="0" borderId="35" xfId="0" applyFont="1" applyBorder="1" applyAlignment="1">
      <alignment horizontal="center" vertical="center"/>
    </xf>
    <xf numFmtId="49" fontId="125" fillId="33" borderId="37" xfId="0" applyNumberFormat="1" applyFont="1" applyFill="1" applyBorder="1" applyAlignment="1">
      <alignment horizontal="center" vertical="center" wrapText="1"/>
    </xf>
    <xf numFmtId="49" fontId="125" fillId="33" borderId="79" xfId="0" applyNumberFormat="1" applyFont="1" applyFill="1" applyBorder="1" applyAlignment="1">
      <alignment horizontal="center" vertical="center" wrapText="1" shrinkToFit="1"/>
    </xf>
    <xf numFmtId="49" fontId="125" fillId="33" borderId="58" xfId="0" applyNumberFormat="1" applyFont="1" applyFill="1" applyBorder="1" applyAlignment="1">
      <alignment horizontal="center" vertical="center" shrinkToFit="1"/>
    </xf>
    <xf numFmtId="49" fontId="28" fillId="33" borderId="32" xfId="69" applyNumberFormat="1" applyFont="1" applyFill="1" applyBorder="1" applyAlignment="1">
      <alignment horizontal="center" vertical="center"/>
      <protection/>
    </xf>
    <xf numFmtId="49" fontId="28" fillId="33" borderId="77" xfId="68" applyNumberFormat="1" applyFont="1" applyFill="1" applyBorder="1" applyAlignment="1" quotePrefix="1">
      <alignment horizontal="center" vertical="center" wrapText="1"/>
      <protection/>
    </xf>
    <xf numFmtId="49" fontId="28" fillId="33" borderId="46" xfId="0" applyNumberFormat="1" applyFont="1" applyFill="1" applyBorder="1" applyAlignment="1">
      <alignment horizontal="center" vertical="center" wrapText="1" shrinkToFit="1"/>
    </xf>
    <xf numFmtId="0" fontId="128" fillId="33" borderId="77" xfId="0" applyFont="1" applyFill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28" fillId="33" borderId="4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8" fillId="33" borderId="77" xfId="0" applyNumberFormat="1" applyFont="1" applyFill="1" applyBorder="1" applyAlignment="1">
      <alignment horizontal="center" vertical="center" wrapText="1" shrinkToFit="1"/>
    </xf>
    <xf numFmtId="49" fontId="28" fillId="33" borderId="47" xfId="68" applyNumberFormat="1" applyFont="1" applyFill="1" applyBorder="1" applyAlignment="1" quotePrefix="1">
      <alignment horizontal="center" vertical="center" wrapText="1"/>
      <protection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49" fontId="27" fillId="0" borderId="61" xfId="0" applyNumberFormat="1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" fillId="33" borderId="77" xfId="0" applyNumberFormat="1" applyFont="1" applyFill="1" applyBorder="1" applyAlignment="1">
      <alignment horizontal="center" vertical="center"/>
    </xf>
    <xf numFmtId="49" fontId="28" fillId="33" borderId="47" xfId="68" applyNumberFormat="1" applyFont="1" applyFill="1" applyBorder="1" applyAlignment="1">
      <alignment horizontal="center" vertical="center" wrapText="1"/>
      <protection/>
    </xf>
    <xf numFmtId="49" fontId="28" fillId="0" borderId="51" xfId="0" applyNumberFormat="1" applyFont="1" applyBorder="1" applyAlignment="1">
      <alignment horizontal="center" vertical="center" wrapText="1"/>
    </xf>
    <xf numFmtId="49" fontId="13" fillId="33" borderId="44" xfId="0" applyNumberFormat="1" applyFont="1" applyFill="1" applyBorder="1" applyAlignment="1">
      <alignment horizontal="center" vertical="center"/>
    </xf>
    <xf numFmtId="49" fontId="28" fillId="33" borderId="77" xfId="68" applyNumberFormat="1" applyFont="1" applyFill="1" applyBorder="1" applyAlignment="1">
      <alignment horizontal="center" vertical="center" wrapText="1"/>
      <protection/>
    </xf>
    <xf numFmtId="49" fontId="27" fillId="0" borderId="84" xfId="0" applyNumberFormat="1" applyFont="1" applyBorder="1" applyAlignment="1">
      <alignment horizontal="center" vertical="center" wrapText="1"/>
    </xf>
    <xf numFmtId="49" fontId="28" fillId="33" borderId="44" xfId="68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 vertical="center" wrapText="1"/>
    </xf>
    <xf numFmtId="49" fontId="28" fillId="33" borderId="46" xfId="68" applyNumberFormat="1" applyFont="1" applyFill="1" applyBorder="1" applyAlignment="1" quotePrefix="1">
      <alignment horizontal="center" vertical="center" wrapText="1"/>
      <protection/>
    </xf>
    <xf numFmtId="49" fontId="28" fillId="33" borderId="44" xfId="0" applyNumberFormat="1" applyFont="1" applyFill="1" applyBorder="1" applyAlignment="1">
      <alignment horizontal="center" vertical="center" wrapText="1"/>
    </xf>
    <xf numFmtId="0" fontId="128" fillId="33" borderId="44" xfId="0" applyFont="1" applyFill="1" applyBorder="1" applyAlignment="1">
      <alignment horizontal="center" vertical="center"/>
    </xf>
    <xf numFmtId="49" fontId="27" fillId="0" borderId="82" xfId="0" applyNumberFormat="1" applyFont="1" applyBorder="1" applyAlignment="1">
      <alignment horizontal="center" vertical="center" wrapText="1"/>
    </xf>
    <xf numFmtId="49" fontId="28" fillId="33" borderId="36" xfId="69" applyNumberFormat="1" applyFont="1" applyFill="1" applyBorder="1" applyAlignment="1">
      <alignment horizontal="center" vertical="center"/>
      <protection/>
    </xf>
    <xf numFmtId="49" fontId="28" fillId="33" borderId="30" xfId="69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8" fillId="33" borderId="28" xfId="69" applyFont="1" applyFill="1" applyBorder="1" applyAlignment="1">
      <alignment vertical="center" shrinkToFit="1"/>
      <protection/>
    </xf>
    <xf numFmtId="0" fontId="28" fillId="33" borderId="34" xfId="0" applyFont="1" applyFill="1" applyBorder="1" applyAlignment="1">
      <alignment horizontal="center" vertical="center"/>
    </xf>
    <xf numFmtId="49" fontId="28" fillId="33" borderId="34" xfId="69" applyNumberFormat="1" applyFont="1" applyFill="1" applyBorder="1" applyAlignment="1">
      <alignment horizontal="center" vertical="center"/>
      <protection/>
    </xf>
    <xf numFmtId="49" fontId="28" fillId="33" borderId="33" xfId="69" applyNumberFormat="1" applyFont="1" applyFill="1" applyBorder="1" applyAlignment="1">
      <alignment horizontal="center" vertical="center"/>
      <protection/>
    </xf>
    <xf numFmtId="49" fontId="28" fillId="33" borderId="54" xfId="68" applyNumberFormat="1" applyFont="1" applyFill="1" applyBorder="1" applyAlignment="1">
      <alignment horizontal="center" vertical="center" wrapText="1"/>
      <protection/>
    </xf>
    <xf numFmtId="49" fontId="28" fillId="33" borderId="34" xfId="68" applyNumberFormat="1" applyFont="1" applyFill="1" applyBorder="1" applyAlignment="1">
      <alignment horizontal="center" vertical="center" wrapText="1"/>
      <protection/>
    </xf>
    <xf numFmtId="49" fontId="28" fillId="33" borderId="54" xfId="68" applyNumberFormat="1" applyFont="1" applyFill="1" applyBorder="1" applyAlignment="1" quotePrefix="1">
      <alignment horizontal="center" vertical="center" wrapText="1"/>
      <protection/>
    </xf>
    <xf numFmtId="49" fontId="28" fillId="33" borderId="17" xfId="68" applyNumberFormat="1" applyFont="1" applyFill="1" applyBorder="1" applyAlignment="1" quotePrefix="1">
      <alignment horizontal="center" vertical="center" wrapText="1"/>
      <protection/>
    </xf>
    <xf numFmtId="49" fontId="28" fillId="33" borderId="33" xfId="68" applyNumberFormat="1" applyFont="1" applyFill="1" applyBorder="1" applyAlignment="1" quotePrefix="1">
      <alignment horizontal="center" vertical="center" wrapText="1"/>
      <protection/>
    </xf>
    <xf numFmtId="49" fontId="28" fillId="33" borderId="54" xfId="0" applyNumberFormat="1" applyFont="1" applyFill="1" applyBorder="1" applyAlignment="1">
      <alignment horizontal="center" vertical="center" wrapText="1"/>
    </xf>
    <xf numFmtId="49" fontId="28" fillId="33" borderId="17" xfId="0" applyNumberFormat="1" applyFont="1" applyFill="1" applyBorder="1" applyAlignment="1">
      <alignment horizontal="center" vertical="center" wrapText="1"/>
    </xf>
    <xf numFmtId="49" fontId="28" fillId="33" borderId="34" xfId="0" applyNumberFormat="1" applyFont="1" applyFill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 wrapText="1" shrinkToFit="1"/>
    </xf>
    <xf numFmtId="49" fontId="18" fillId="0" borderId="80" xfId="0" applyNumberFormat="1" applyFont="1" applyFill="1" applyBorder="1" applyAlignment="1">
      <alignment horizontal="center" vertical="center" wrapText="1" shrinkToFit="1"/>
    </xf>
    <xf numFmtId="49" fontId="13" fillId="0" borderId="66" xfId="0" applyNumberFormat="1" applyFont="1" applyFill="1" applyBorder="1" applyAlignment="1">
      <alignment horizontal="center" vertical="center" wrapText="1" shrinkToFi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8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86" xfId="0" applyNumberFormat="1" applyFont="1" applyFill="1" applyBorder="1" applyAlignment="1">
      <alignment horizontal="center" vertical="center" wrapText="1"/>
    </xf>
    <xf numFmtId="49" fontId="27" fillId="0" borderId="72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8" fillId="0" borderId="87" xfId="0" applyNumberFormat="1" applyFont="1" applyFill="1" applyBorder="1" applyAlignment="1">
      <alignment horizontal="center" vertical="center" wrapText="1"/>
    </xf>
    <xf numFmtId="49" fontId="27" fillId="0" borderId="46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49" fontId="27" fillId="0" borderId="54" xfId="0" applyNumberFormat="1" applyFont="1" applyFill="1" applyBorder="1" applyAlignment="1">
      <alignment horizontal="center" vertical="center" wrapText="1"/>
    </xf>
    <xf numFmtId="49" fontId="27" fillId="0" borderId="55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49" fontId="62" fillId="0" borderId="34" xfId="0" applyNumberFormat="1" applyFont="1" applyFill="1" applyBorder="1" applyAlignment="1">
      <alignment horizontal="center" vertical="center" wrapText="1"/>
    </xf>
    <xf numFmtId="0" fontId="13" fillId="0" borderId="17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3" borderId="54" xfId="0" applyNumberFormat="1" applyFont="1" applyFill="1" applyBorder="1" applyAlignment="1">
      <alignment horizontal="center" vertical="center" wrapText="1"/>
    </xf>
    <xf numFmtId="49" fontId="14" fillId="33" borderId="34" xfId="0" applyNumberFormat="1" applyFont="1" applyFill="1" applyBorder="1" applyAlignment="1">
      <alignment horizontal="center" vertical="center" wrapText="1"/>
    </xf>
    <xf numFmtId="49" fontId="11" fillId="0" borderId="79" xfId="0" applyNumberFormat="1" applyFont="1" applyBorder="1" applyAlignment="1">
      <alignment horizontal="center" vertical="center" shrinkToFit="1"/>
    </xf>
    <xf numFmtId="49" fontId="11" fillId="33" borderId="58" xfId="0" applyNumberFormat="1" applyFont="1" applyFill="1" applyBorder="1" applyAlignment="1">
      <alignment horizontal="center" vertical="center" shrinkToFit="1"/>
    </xf>
    <xf numFmtId="49" fontId="11" fillId="0" borderId="48" xfId="0" applyNumberFormat="1" applyFont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 shrinkToFit="1"/>
    </xf>
    <xf numFmtId="49" fontId="13" fillId="33" borderId="44" xfId="0" applyNumberFormat="1" applyFont="1" applyFill="1" applyBorder="1" applyAlignment="1">
      <alignment horizontal="center" vertical="center" shrinkToFit="1"/>
    </xf>
    <xf numFmtId="49" fontId="13" fillId="33" borderId="34" xfId="0" applyNumberFormat="1" applyFont="1" applyFill="1" applyBorder="1" applyAlignment="1">
      <alignment horizontal="center" vertical="center" shrinkToFit="1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55" xfId="0" applyNumberFormat="1" applyFont="1" applyFill="1" applyBorder="1" applyAlignment="1">
      <alignment horizontal="center" vertical="center" shrinkToFit="1"/>
    </xf>
    <xf numFmtId="49" fontId="11" fillId="33" borderId="66" xfId="0" applyNumberFormat="1" applyFont="1" applyFill="1" applyBorder="1" applyAlignment="1">
      <alignment horizontal="center" vertical="center" shrinkToFit="1"/>
    </xf>
    <xf numFmtId="49" fontId="49" fillId="33" borderId="84" xfId="0" applyNumberFormat="1" applyFont="1" applyFill="1" applyBorder="1" applyAlignment="1">
      <alignment horizontal="center" vertical="center"/>
    </xf>
    <xf numFmtId="56" fontId="14" fillId="33" borderId="33" xfId="68" applyNumberFormat="1" applyFont="1" applyFill="1" applyBorder="1" applyAlignment="1">
      <alignment horizontal="center" vertical="center"/>
      <protection/>
    </xf>
    <xf numFmtId="0" fontId="6" fillId="33" borderId="34" xfId="68" applyFont="1" applyFill="1" applyBorder="1" applyAlignment="1">
      <alignment horizontal="center" vertical="center"/>
      <protection/>
    </xf>
    <xf numFmtId="191" fontId="18" fillId="0" borderId="0" xfId="0" applyNumberFormat="1" applyFont="1" applyFill="1" applyBorder="1" applyAlignment="1">
      <alignment horizontal="center" vertical="center" shrinkToFit="1"/>
    </xf>
    <xf numFmtId="191" fontId="13" fillId="0" borderId="69" xfId="0" applyNumberFormat="1" applyFont="1" applyFill="1" applyBorder="1" applyAlignment="1">
      <alignment horizontal="center" vertical="center" shrinkToFit="1"/>
    </xf>
    <xf numFmtId="191" fontId="27" fillId="0" borderId="12" xfId="0" applyNumberFormat="1" applyFont="1" applyFill="1" applyBorder="1" applyAlignment="1">
      <alignment horizontal="center" vertical="center"/>
    </xf>
    <xf numFmtId="191" fontId="27" fillId="0" borderId="77" xfId="0" applyNumberFormat="1" applyFont="1" applyFill="1" applyBorder="1" applyAlignment="1">
      <alignment horizontal="center" vertical="center"/>
    </xf>
    <xf numFmtId="191" fontId="28" fillId="0" borderId="12" xfId="0" applyNumberFormat="1" applyFont="1" applyFill="1" applyBorder="1" applyAlignment="1">
      <alignment horizontal="center" vertical="center" wrapText="1"/>
    </xf>
    <xf numFmtId="191" fontId="28" fillId="0" borderId="77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/>
    </xf>
    <xf numFmtId="191" fontId="28" fillId="0" borderId="73" xfId="0" applyNumberFormat="1" applyFont="1" applyFill="1" applyBorder="1" applyAlignment="1">
      <alignment horizontal="center" vertical="center"/>
    </xf>
    <xf numFmtId="191" fontId="18" fillId="0" borderId="13" xfId="0" applyNumberFormat="1" applyFont="1" applyFill="1" applyBorder="1" applyAlignment="1">
      <alignment horizontal="center" vertical="center"/>
    </xf>
    <xf numFmtId="191" fontId="18" fillId="0" borderId="68" xfId="0" applyNumberFormat="1" applyFont="1" applyFill="1" applyBorder="1" applyAlignment="1">
      <alignment horizontal="center" vertical="center"/>
    </xf>
    <xf numFmtId="191" fontId="27" fillId="0" borderId="55" xfId="0" applyNumberFormat="1" applyFont="1" applyFill="1" applyBorder="1" applyAlignment="1">
      <alignment horizontal="center" vertical="center" wrapText="1"/>
    </xf>
    <xf numFmtId="191" fontId="27" fillId="0" borderId="17" xfId="0" applyNumberFormat="1" applyFont="1" applyFill="1" applyBorder="1" applyAlignment="1">
      <alignment horizontal="center" vertical="center" wrapText="1"/>
    </xf>
    <xf numFmtId="191" fontId="27" fillId="0" borderId="66" xfId="0" applyNumberFormat="1" applyFont="1" applyFill="1" applyBorder="1" applyAlignment="1">
      <alignment horizontal="center" vertical="center"/>
    </xf>
    <xf numFmtId="191" fontId="27" fillId="0" borderId="68" xfId="0" applyNumberFormat="1" applyFont="1" applyFill="1" applyBorder="1" applyAlignment="1">
      <alignment horizontal="center" vertical="center"/>
    </xf>
    <xf numFmtId="191" fontId="27" fillId="0" borderId="69" xfId="0" applyNumberFormat="1" applyFont="1" applyFill="1" applyBorder="1" applyAlignment="1">
      <alignment horizontal="center" vertical="center" wrapText="1"/>
    </xf>
    <xf numFmtId="191" fontId="27" fillId="0" borderId="13" xfId="0" applyNumberFormat="1" applyFont="1" applyFill="1" applyBorder="1" applyAlignment="1">
      <alignment horizontal="center" vertical="center" wrapText="1"/>
    </xf>
    <xf numFmtId="191" fontId="14" fillId="0" borderId="13" xfId="0" applyNumberFormat="1" applyFont="1" applyBorder="1" applyAlignment="1">
      <alignment horizontal="center" vertical="center" shrinkToFit="1"/>
    </xf>
    <xf numFmtId="191" fontId="65" fillId="33" borderId="79" xfId="0" applyNumberFormat="1" applyFont="1" applyFill="1" applyBorder="1" applyAlignment="1">
      <alignment horizontal="center" vertical="center" shrinkToFit="1"/>
    </xf>
    <xf numFmtId="191" fontId="11" fillId="33" borderId="77" xfId="0" applyNumberFormat="1" applyFont="1" applyFill="1" applyBorder="1" applyAlignment="1">
      <alignment horizontal="center" vertical="center" shrinkToFit="1"/>
    </xf>
    <xf numFmtId="191" fontId="11" fillId="33" borderId="44" xfId="0" applyNumberFormat="1" applyFont="1" applyFill="1" applyBorder="1" applyAlignment="1">
      <alignment horizontal="center" vertical="center" shrinkToFit="1"/>
    </xf>
    <xf numFmtId="191" fontId="65" fillId="33" borderId="44" xfId="0" applyNumberFormat="1" applyFont="1" applyFill="1" applyBorder="1" applyAlignment="1">
      <alignment horizontal="center" vertical="center" shrinkToFit="1"/>
    </xf>
    <xf numFmtId="191" fontId="65" fillId="33" borderId="58" xfId="0" applyNumberFormat="1" applyFont="1" applyFill="1" applyBorder="1" applyAlignment="1">
      <alignment horizontal="center" vertical="center" wrapText="1"/>
    </xf>
    <xf numFmtId="191" fontId="13" fillId="33" borderId="69" xfId="0" applyNumberFormat="1" applyFont="1" applyFill="1" applyBorder="1" applyAlignment="1">
      <alignment horizontal="center" vertical="center" wrapText="1"/>
    </xf>
    <xf numFmtId="191" fontId="13" fillId="33" borderId="13" xfId="0" applyNumberFormat="1" applyFont="1" applyFill="1" applyBorder="1" applyAlignment="1">
      <alignment horizontal="center" vertical="center" wrapText="1"/>
    </xf>
    <xf numFmtId="191" fontId="65" fillId="33" borderId="13" xfId="0" applyNumberFormat="1" applyFont="1" applyFill="1" applyBorder="1" applyAlignment="1">
      <alignment horizontal="center" vertical="center" wrapText="1"/>
    </xf>
    <xf numFmtId="191" fontId="65" fillId="33" borderId="35" xfId="0" applyNumberFormat="1" applyFont="1" applyFill="1" applyBorder="1" applyAlignment="1">
      <alignment horizontal="center" vertical="center" shrinkToFit="1"/>
    </xf>
    <xf numFmtId="191" fontId="11" fillId="33" borderId="17" xfId="0" applyNumberFormat="1" applyFont="1" applyFill="1" applyBorder="1" applyAlignment="1">
      <alignment horizontal="center" vertical="center" shrinkToFit="1"/>
    </xf>
    <xf numFmtId="191" fontId="11" fillId="33" borderId="34" xfId="0" applyNumberFormat="1" applyFont="1" applyFill="1" applyBorder="1" applyAlignment="1">
      <alignment horizontal="center" vertical="center" shrinkToFit="1"/>
    </xf>
    <xf numFmtId="191" fontId="65" fillId="33" borderId="34" xfId="0" applyNumberFormat="1" applyFont="1" applyFill="1" applyBorder="1" applyAlignment="1">
      <alignment horizontal="center" vertical="center" shrinkToFit="1"/>
    </xf>
    <xf numFmtId="191" fontId="28" fillId="0" borderId="69" xfId="0" applyNumberFormat="1" applyFont="1" applyBorder="1" applyAlignment="1">
      <alignment horizontal="center" vertical="center"/>
    </xf>
    <xf numFmtId="191" fontId="28" fillId="0" borderId="68" xfId="0" applyNumberFormat="1" applyFont="1" applyBorder="1" applyAlignment="1">
      <alignment horizontal="center" vertical="center"/>
    </xf>
    <xf numFmtId="191" fontId="28" fillId="0" borderId="69" xfId="69" applyNumberFormat="1" applyFont="1" applyBorder="1" applyAlignment="1">
      <alignment horizontal="center" vertical="center" wrapText="1"/>
      <protection/>
    </xf>
    <xf numFmtId="191" fontId="28" fillId="0" borderId="13" xfId="69" applyNumberFormat="1" applyFont="1" applyBorder="1" applyAlignment="1">
      <alignment horizontal="center" vertical="center" wrapText="1"/>
      <protection/>
    </xf>
    <xf numFmtId="49" fontId="4" fillId="0" borderId="69" xfId="0" applyNumberFormat="1" applyFont="1" applyFill="1" applyBorder="1" applyAlignment="1">
      <alignment horizontal="center" vertical="center" wrapText="1" shrinkToFit="1"/>
    </xf>
    <xf numFmtId="0" fontId="129" fillId="34" borderId="37" xfId="0" applyFont="1" applyFill="1" applyBorder="1" applyAlignment="1">
      <alignment vertical="center"/>
    </xf>
    <xf numFmtId="0" fontId="129" fillId="34" borderId="30" xfId="0" applyFont="1" applyFill="1" applyBorder="1" applyAlignment="1">
      <alignment horizontal="center" vertical="center"/>
    </xf>
    <xf numFmtId="49" fontId="129" fillId="34" borderId="30" xfId="0" applyNumberFormat="1" applyFont="1" applyFill="1" applyBorder="1" applyAlignment="1">
      <alignment horizontal="center" vertical="center" wrapText="1"/>
    </xf>
    <xf numFmtId="0" fontId="129" fillId="34" borderId="62" xfId="0" applyFont="1" applyFill="1" applyBorder="1" applyAlignment="1">
      <alignment vertical="center" shrinkToFit="1"/>
    </xf>
    <xf numFmtId="0" fontId="122" fillId="34" borderId="30" xfId="0" applyFont="1" applyFill="1" applyBorder="1" applyAlignment="1">
      <alignment horizontal="center" vertical="center"/>
    </xf>
    <xf numFmtId="49" fontId="129" fillId="34" borderId="44" xfId="0" applyNumberFormat="1" applyFont="1" applyFill="1" applyBorder="1" applyAlignment="1">
      <alignment horizontal="center" vertical="center"/>
    </xf>
    <xf numFmtId="0" fontId="130" fillId="34" borderId="57" xfId="0" applyFont="1" applyFill="1" applyBorder="1" applyAlignment="1">
      <alignment vertical="center" shrinkToFit="1"/>
    </xf>
    <xf numFmtId="0" fontId="121" fillId="34" borderId="30" xfId="0" applyFont="1" applyFill="1" applyBorder="1" applyAlignment="1">
      <alignment horizontal="center" vertical="center"/>
    </xf>
    <xf numFmtId="49" fontId="130" fillId="34" borderId="44" xfId="0" applyNumberFormat="1" applyFont="1" applyFill="1" applyBorder="1" applyAlignment="1">
      <alignment horizontal="center" vertical="center"/>
    </xf>
    <xf numFmtId="0" fontId="129" fillId="34" borderId="14" xfId="0" applyFont="1" applyFill="1" applyBorder="1" applyAlignment="1">
      <alignment vertical="center" shrinkToFit="1"/>
    </xf>
    <xf numFmtId="49" fontId="129" fillId="34" borderId="30" xfId="0" applyNumberFormat="1" applyFont="1" applyFill="1" applyBorder="1" applyAlignment="1">
      <alignment horizontal="center" vertical="center"/>
    </xf>
    <xf numFmtId="49" fontId="24" fillId="33" borderId="79" xfId="0" applyNumberFormat="1" applyFont="1" applyFill="1" applyBorder="1" applyAlignment="1">
      <alignment horizontal="center" vertical="center" wrapText="1"/>
    </xf>
    <xf numFmtId="49" fontId="131" fillId="33" borderId="37" xfId="0" applyNumberFormat="1" applyFont="1" applyFill="1" applyBorder="1" applyAlignment="1">
      <alignment horizontal="center" vertical="center" shrinkToFit="1"/>
    </xf>
    <xf numFmtId="49" fontId="24" fillId="33" borderId="35" xfId="0" applyNumberFormat="1" applyFont="1" applyFill="1" applyBorder="1" applyAlignment="1">
      <alignment horizontal="center" vertical="center" wrapText="1"/>
    </xf>
    <xf numFmtId="0" fontId="123" fillId="34" borderId="37" xfId="69" applyFont="1" applyFill="1" applyBorder="1" applyAlignment="1">
      <alignment vertical="center" shrinkToFit="1"/>
      <protection/>
    </xf>
    <xf numFmtId="49" fontId="122" fillId="34" borderId="30" xfId="0" applyNumberFormat="1" applyFont="1" applyFill="1" applyBorder="1" applyAlignment="1">
      <alignment horizontal="center" vertical="center"/>
    </xf>
    <xf numFmtId="49" fontId="33" fillId="33" borderId="17" xfId="68" applyNumberFormat="1" applyFont="1" applyFill="1" applyBorder="1" applyAlignment="1">
      <alignment horizontal="center" vertical="center" wrapText="1"/>
      <protection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29" fillId="34" borderId="36" xfId="0" applyNumberFormat="1" applyFont="1" applyFill="1" applyBorder="1" applyAlignment="1">
      <alignment horizontal="center" vertical="center" wrapText="1"/>
    </xf>
    <xf numFmtId="49" fontId="129" fillId="34" borderId="20" xfId="0" applyNumberFormat="1" applyFont="1" applyFill="1" applyBorder="1" applyAlignment="1">
      <alignment horizontal="center" vertical="center" wrapText="1"/>
    </xf>
    <xf numFmtId="49" fontId="129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40" fillId="0" borderId="28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5" fillId="33" borderId="71" xfId="0" applyFont="1" applyFill="1" applyBorder="1" applyAlignment="1">
      <alignment horizontal="center" vertical="center"/>
    </xf>
    <xf numFmtId="190" fontId="121" fillId="34" borderId="36" xfId="0" applyNumberFormat="1" applyFont="1" applyFill="1" applyBorder="1" applyAlignment="1">
      <alignment horizontal="center" vertical="center" wrapText="1"/>
    </xf>
    <xf numFmtId="190" fontId="121" fillId="34" borderId="20" xfId="0" applyNumberFormat="1" applyFont="1" applyFill="1" applyBorder="1" applyAlignment="1">
      <alignment horizontal="center" vertical="center" wrapText="1"/>
    </xf>
    <xf numFmtId="190" fontId="121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9" fillId="34" borderId="36" xfId="0" applyNumberFormat="1" applyFont="1" applyFill="1" applyBorder="1" applyAlignment="1">
      <alignment horizontal="center" vertical="center"/>
    </xf>
    <xf numFmtId="0" fontId="132" fillId="34" borderId="20" xfId="0" applyFont="1" applyFill="1" applyBorder="1" applyAlignment="1">
      <alignment horizontal="center" vertical="center"/>
    </xf>
    <xf numFmtId="0" fontId="132" fillId="34" borderId="11" xfId="0" applyFont="1" applyFill="1" applyBorder="1" applyAlignment="1">
      <alignment horizontal="center" vertical="center"/>
    </xf>
    <xf numFmtId="49" fontId="130" fillId="34" borderId="36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122" fillId="34" borderId="68" xfId="0" applyNumberFormat="1" applyFont="1" applyFill="1" applyBorder="1" applyAlignment="1">
      <alignment horizontal="center" vertical="center"/>
    </xf>
    <xf numFmtId="0" fontId="132" fillId="34" borderId="69" xfId="0" applyFont="1" applyFill="1" applyBorder="1" applyAlignment="1">
      <alignment horizontal="center" vertical="center"/>
    </xf>
    <xf numFmtId="0" fontId="132" fillId="34" borderId="7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8" fillId="0" borderId="0" xfId="0" applyFont="1" applyAlignment="1">
      <alignment horizontal="center" shrinkToFit="1"/>
    </xf>
    <xf numFmtId="20" fontId="48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191" fontId="53" fillId="0" borderId="68" xfId="0" applyNumberFormat="1" applyFont="1" applyFill="1" applyBorder="1" applyAlignment="1">
      <alignment horizontal="center" vertical="center" shrinkToFit="1"/>
    </xf>
    <xf numFmtId="191" fontId="53" fillId="0" borderId="69" xfId="0" applyNumberFormat="1" applyFont="1" applyFill="1" applyBorder="1" applyAlignment="1">
      <alignment horizontal="center" vertical="center" shrinkToFit="1"/>
    </xf>
    <xf numFmtId="191" fontId="53" fillId="0" borderId="72" xfId="0" applyNumberFormat="1" applyFont="1" applyFill="1" applyBorder="1" applyAlignment="1">
      <alignment horizontal="center" vertical="center" shrinkToFit="1"/>
    </xf>
    <xf numFmtId="0" fontId="16" fillId="0" borderId="0" xfId="68" applyFont="1" applyAlignment="1">
      <alignment horizontal="center" vertical="center"/>
      <protection/>
    </xf>
    <xf numFmtId="0" fontId="17" fillId="0" borderId="0" xfId="68" applyFont="1" applyAlignment="1">
      <alignment horizontal="center" vertical="center"/>
      <protection/>
    </xf>
    <xf numFmtId="0" fontId="13" fillId="0" borderId="28" xfId="68" applyFont="1" applyBorder="1" applyAlignment="1">
      <alignment horizontal="center" vertical="center"/>
      <protection/>
    </xf>
    <xf numFmtId="0" fontId="13" fillId="0" borderId="55" xfId="68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5 4" xfId="61"/>
    <cellStyle name="常规 5 4 2" xfId="62"/>
    <cellStyle name="常规 5 4 2 2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1</xdr:col>
      <xdr:colOff>561975</xdr:colOff>
      <xdr:row>6</xdr:row>
      <xdr:rowOff>85725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2</xdr:col>
      <xdr:colOff>9525</xdr:colOff>
      <xdr:row>5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47625</xdr:colOff>
      <xdr:row>4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6675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57150</xdr:colOff>
      <xdr:row>5</xdr:row>
      <xdr:rowOff>19050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2457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57150</xdr:colOff>
      <xdr:row>3</xdr:row>
      <xdr:rowOff>238125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05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</xdr:col>
      <xdr:colOff>590550</xdr:colOff>
      <xdr:row>3</xdr:row>
      <xdr:rowOff>457200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6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5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273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X23"/>
  <sheetViews>
    <sheetView tabSelected="1" workbookViewId="0" topLeftCell="A1">
      <selection activeCell="A12" sqref="A12"/>
    </sheetView>
  </sheetViews>
  <sheetFormatPr defaultColWidth="8.796875" defaultRowHeight="14.25"/>
  <cols>
    <col min="1" max="1" width="21.69921875" style="3" customWidth="1"/>
    <col min="2" max="2" width="11" style="1" customWidth="1"/>
    <col min="3" max="4" width="8.59765625" style="1" customWidth="1"/>
    <col min="5" max="5" width="9.3984375" style="1" customWidth="1"/>
    <col min="6" max="9" width="8.59765625" style="1" customWidth="1"/>
    <col min="10" max="10" width="7.69921875" style="1" customWidth="1"/>
    <col min="11" max="13" width="8.59765625" style="1" customWidth="1"/>
    <col min="14" max="14" width="7.69921875" style="1" customWidth="1"/>
    <col min="15" max="17" width="8.59765625" style="1" customWidth="1"/>
    <col min="18" max="18" width="7.69921875" style="1" customWidth="1"/>
    <col min="19" max="20" width="8.59765625" style="1" customWidth="1"/>
    <col min="21" max="21" width="7.69921875" style="1" customWidth="1"/>
    <col min="22" max="22" width="9" style="5" customWidth="1"/>
    <col min="23" max="16384" width="9" style="5" customWidth="1"/>
  </cols>
  <sheetData>
    <row r="2" spans="1:21" ht="27">
      <c r="A2" s="1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3.25" customHeight="1">
      <c r="A3" s="375"/>
      <c r="B3" s="375"/>
      <c r="C3" s="375"/>
      <c r="D3" s="375"/>
      <c r="E3" s="376"/>
      <c r="F3" s="376"/>
      <c r="G3" s="376"/>
      <c r="H3" s="376"/>
      <c r="I3" s="376"/>
      <c r="J3" s="375"/>
      <c r="K3" s="375"/>
      <c r="L3" s="376"/>
      <c r="M3" s="375"/>
      <c r="N3" s="375"/>
      <c r="O3" s="375"/>
      <c r="P3" s="376"/>
      <c r="Q3" s="375"/>
      <c r="R3" s="375"/>
      <c r="S3" s="375"/>
      <c r="T3" s="375"/>
      <c r="U3" s="375"/>
    </row>
    <row r="4" spans="2:21" s="16" customFormat="1" ht="14.25" customHeight="1">
      <c r="B4" s="13"/>
      <c r="C4" s="13"/>
      <c r="D4" s="13"/>
      <c r="J4" s="15"/>
      <c r="K4" s="15"/>
      <c r="M4" s="15"/>
      <c r="N4" s="15"/>
      <c r="O4" s="15"/>
      <c r="Q4" s="15"/>
      <c r="R4" s="15"/>
      <c r="S4" s="15"/>
      <c r="T4" s="15"/>
      <c r="U4" s="15"/>
    </row>
    <row r="5" spans="2:21" s="16" customFormat="1" ht="14.25" customHeight="1">
      <c r="B5" s="13"/>
      <c r="C5" s="13"/>
      <c r="D5" s="13"/>
      <c r="E5" s="14"/>
      <c r="F5" s="14"/>
      <c r="G5" s="14"/>
      <c r="H5" s="14"/>
      <c r="I5" s="14"/>
      <c r="J5" s="15"/>
      <c r="K5" s="15"/>
      <c r="L5" s="14"/>
      <c r="M5" s="15"/>
      <c r="N5" s="15"/>
      <c r="O5" s="15"/>
      <c r="P5" s="14"/>
      <c r="Q5" s="15"/>
      <c r="R5" s="15"/>
      <c r="S5" s="15"/>
      <c r="T5" s="15"/>
      <c r="U5" s="15"/>
    </row>
    <row r="6" spans="2:21" s="16" customFormat="1" ht="14.25" customHeight="1">
      <c r="B6" s="13"/>
      <c r="C6" s="13"/>
      <c r="D6" s="13"/>
      <c r="E6" s="14"/>
      <c r="F6" s="14"/>
      <c r="G6" s="14"/>
      <c r="H6" s="14"/>
      <c r="I6" s="14"/>
      <c r="J6" s="15"/>
      <c r="K6" s="15"/>
      <c r="L6" s="14"/>
      <c r="M6" s="15"/>
      <c r="N6" s="15"/>
      <c r="O6" s="15"/>
      <c r="P6" s="14"/>
      <c r="Q6" s="15"/>
      <c r="R6" s="15"/>
      <c r="S6" s="15"/>
      <c r="T6" s="15"/>
      <c r="U6" s="15"/>
    </row>
    <row r="7" spans="2:21" s="16" customFormat="1" ht="14.25" customHeight="1">
      <c r="B7" s="13"/>
      <c r="C7" s="13"/>
      <c r="D7" s="13"/>
      <c r="E7" s="14"/>
      <c r="F7" s="14"/>
      <c r="G7" s="14"/>
      <c r="H7" s="14"/>
      <c r="I7" s="14"/>
      <c r="J7" s="15"/>
      <c r="K7" s="15"/>
      <c r="L7" s="14"/>
      <c r="M7" s="15"/>
      <c r="N7" s="15"/>
      <c r="O7" s="15"/>
      <c r="P7" s="14"/>
      <c r="Q7" s="15"/>
      <c r="R7" s="15"/>
      <c r="S7" s="15"/>
      <c r="T7" s="15"/>
      <c r="U7" s="15"/>
    </row>
    <row r="8" spans="1:21" ht="16.5" customHeight="1">
      <c r="A8" s="189" t="s">
        <v>27</v>
      </c>
      <c r="B8"/>
      <c r="C8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36"/>
      <c r="S8" s="236"/>
      <c r="T8" s="236"/>
      <c r="U8" s="3"/>
    </row>
    <row r="9" spans="1:21" ht="24" customHeight="1">
      <c r="A9" s="234" t="s">
        <v>0</v>
      </c>
      <c r="B9" s="233" t="s">
        <v>1</v>
      </c>
      <c r="C9" s="297" t="s">
        <v>257</v>
      </c>
      <c r="D9" s="297" t="s">
        <v>258</v>
      </c>
      <c r="E9" s="323" t="s">
        <v>7</v>
      </c>
      <c r="F9" s="406" t="s">
        <v>257</v>
      </c>
      <c r="G9" s="526" t="s">
        <v>290</v>
      </c>
      <c r="H9" s="407" t="s">
        <v>291</v>
      </c>
      <c r="I9" s="407" t="s">
        <v>258</v>
      </c>
      <c r="J9" s="299" t="s">
        <v>6</v>
      </c>
      <c r="K9" s="408" t="s">
        <v>257</v>
      </c>
      <c r="L9" s="407" t="s">
        <v>291</v>
      </c>
      <c r="M9" s="407" t="s">
        <v>258</v>
      </c>
      <c r="N9" s="323" t="s">
        <v>5</v>
      </c>
      <c r="O9" s="406" t="s">
        <v>257</v>
      </c>
      <c r="P9" s="408" t="s">
        <v>291</v>
      </c>
      <c r="Q9" s="407" t="s">
        <v>258</v>
      </c>
      <c r="R9" s="299" t="s">
        <v>4</v>
      </c>
      <c r="S9" s="406" t="s">
        <v>257</v>
      </c>
      <c r="T9" s="407" t="s">
        <v>258</v>
      </c>
      <c r="U9" s="396" t="s">
        <v>3</v>
      </c>
    </row>
    <row r="10" spans="1:24" s="8" customFormat="1" ht="49.5" customHeight="1">
      <c r="A10" s="360" t="s">
        <v>321</v>
      </c>
      <c r="B10" s="358" t="s">
        <v>322</v>
      </c>
      <c r="C10" s="404" t="s">
        <v>74</v>
      </c>
      <c r="D10" s="404" t="s">
        <v>74</v>
      </c>
      <c r="E10" s="385" t="s">
        <v>23</v>
      </c>
      <c r="F10" s="613" t="s">
        <v>286</v>
      </c>
      <c r="G10" s="614" t="s">
        <v>280</v>
      </c>
      <c r="H10" s="615">
        <v>45047</v>
      </c>
      <c r="I10" s="616">
        <v>45048</v>
      </c>
      <c r="J10" s="390" t="s">
        <v>154</v>
      </c>
      <c r="K10" s="387" t="s">
        <v>314</v>
      </c>
      <c r="L10" s="588" t="s">
        <v>74</v>
      </c>
      <c r="M10" s="384" t="s">
        <v>316</v>
      </c>
      <c r="N10" s="393" t="s">
        <v>160</v>
      </c>
      <c r="O10" s="584" t="s">
        <v>309</v>
      </c>
      <c r="P10" s="590" t="s">
        <v>74</v>
      </c>
      <c r="Q10" s="384" t="s">
        <v>332</v>
      </c>
      <c r="R10" s="390" t="s">
        <v>162</v>
      </c>
      <c r="S10" s="387" t="s">
        <v>309</v>
      </c>
      <c r="T10" s="384" t="s">
        <v>280</v>
      </c>
      <c r="U10" s="392" t="s">
        <v>163</v>
      </c>
      <c r="V10" s="162"/>
      <c r="W10" s="28"/>
      <c r="X10" s="28"/>
    </row>
    <row r="11" spans="1:24" s="8" customFormat="1" ht="49.5" customHeight="1">
      <c r="A11" s="239" t="s">
        <v>98</v>
      </c>
      <c r="B11" s="359" t="s">
        <v>152</v>
      </c>
      <c r="C11" s="612">
        <v>45040</v>
      </c>
      <c r="D11" s="612">
        <v>45048</v>
      </c>
      <c r="E11" s="386" t="s">
        <v>159</v>
      </c>
      <c r="F11" s="617" t="s">
        <v>286</v>
      </c>
      <c r="G11" s="618" t="s">
        <v>74</v>
      </c>
      <c r="H11" s="619" t="s">
        <v>74</v>
      </c>
      <c r="I11" s="620">
        <v>45048</v>
      </c>
      <c r="J11" s="391" t="s">
        <v>160</v>
      </c>
      <c r="K11" s="388" t="s">
        <v>280</v>
      </c>
      <c r="L11" s="237" t="s">
        <v>332</v>
      </c>
      <c r="M11" s="237" t="s">
        <v>316</v>
      </c>
      <c r="N11" s="394" t="s">
        <v>153</v>
      </c>
      <c r="O11" s="592" t="s">
        <v>310</v>
      </c>
      <c r="P11" s="237" t="s">
        <v>332</v>
      </c>
      <c r="Q11" s="237" t="s">
        <v>316</v>
      </c>
      <c r="R11" s="391" t="s">
        <v>161</v>
      </c>
      <c r="S11" s="388" t="s">
        <v>279</v>
      </c>
      <c r="T11" s="237" t="s">
        <v>316</v>
      </c>
      <c r="U11" s="391" t="s">
        <v>161</v>
      </c>
      <c r="V11" s="28"/>
      <c r="W11" s="28"/>
      <c r="X11" s="28"/>
    </row>
    <row r="12" spans="1:24" s="8" customFormat="1" ht="49.5" customHeight="1">
      <c r="A12" s="238" t="s">
        <v>103</v>
      </c>
      <c r="B12" s="358" t="s">
        <v>201</v>
      </c>
      <c r="C12" s="404" t="s">
        <v>74</v>
      </c>
      <c r="D12" s="404" t="s">
        <v>74</v>
      </c>
      <c r="E12" s="385" t="s">
        <v>23</v>
      </c>
      <c r="F12" s="613">
        <v>45047</v>
      </c>
      <c r="G12" s="614">
        <v>45054</v>
      </c>
      <c r="H12" s="615">
        <v>45055</v>
      </c>
      <c r="I12" s="616" t="s">
        <v>287</v>
      </c>
      <c r="J12" s="392" t="s">
        <v>166</v>
      </c>
      <c r="K12" s="389" t="s">
        <v>316</v>
      </c>
      <c r="L12" s="588" t="s">
        <v>74</v>
      </c>
      <c r="M12" s="235" t="s">
        <v>318</v>
      </c>
      <c r="N12" s="395" t="s">
        <v>203</v>
      </c>
      <c r="O12" s="586" t="s">
        <v>310</v>
      </c>
      <c r="P12" s="590" t="s">
        <v>74</v>
      </c>
      <c r="Q12" s="235" t="s">
        <v>294</v>
      </c>
      <c r="R12" s="392" t="s">
        <v>205</v>
      </c>
      <c r="S12" s="389" t="s">
        <v>279</v>
      </c>
      <c r="T12" s="235" t="s">
        <v>316</v>
      </c>
      <c r="U12" s="392" t="s">
        <v>206</v>
      </c>
      <c r="V12" s="162"/>
      <c r="W12" s="28"/>
      <c r="X12" s="28"/>
    </row>
    <row r="13" spans="1:24" s="8" customFormat="1" ht="49.5" customHeight="1">
      <c r="A13" s="239" t="s">
        <v>95</v>
      </c>
      <c r="B13" s="359" t="s">
        <v>201</v>
      </c>
      <c r="C13" s="612">
        <v>45043</v>
      </c>
      <c r="D13" s="612">
        <v>45055</v>
      </c>
      <c r="E13" s="386" t="s">
        <v>202</v>
      </c>
      <c r="F13" s="617">
        <v>45047</v>
      </c>
      <c r="G13" s="618" t="s">
        <v>74</v>
      </c>
      <c r="H13" s="619" t="s">
        <v>74</v>
      </c>
      <c r="I13" s="620">
        <v>45055</v>
      </c>
      <c r="J13" s="391" t="s">
        <v>203</v>
      </c>
      <c r="K13" s="388" t="s">
        <v>333</v>
      </c>
      <c r="L13" s="237" t="s">
        <v>318</v>
      </c>
      <c r="M13" s="237" t="s">
        <v>281</v>
      </c>
      <c r="N13" s="394" t="s">
        <v>165</v>
      </c>
      <c r="O13" s="585" t="s">
        <v>280</v>
      </c>
      <c r="P13" s="237" t="s">
        <v>281</v>
      </c>
      <c r="Q13" s="237" t="s">
        <v>311</v>
      </c>
      <c r="R13" s="391" t="s">
        <v>204</v>
      </c>
      <c r="S13" s="388" t="s">
        <v>332</v>
      </c>
      <c r="T13" s="237" t="s">
        <v>311</v>
      </c>
      <c r="U13" s="391" t="s">
        <v>204</v>
      </c>
      <c r="V13" s="28"/>
      <c r="W13" s="28"/>
      <c r="X13" s="28"/>
    </row>
    <row r="14" spans="1:24" s="8" customFormat="1" ht="49.5" customHeight="1">
      <c r="A14" s="397" t="s">
        <v>320</v>
      </c>
      <c r="B14" s="398" t="s">
        <v>323</v>
      </c>
      <c r="C14" s="405" t="s">
        <v>74</v>
      </c>
      <c r="D14" s="405" t="s">
        <v>74</v>
      </c>
      <c r="E14" s="399" t="s">
        <v>23</v>
      </c>
      <c r="F14" s="621" t="s">
        <v>288</v>
      </c>
      <c r="G14" s="622" t="s">
        <v>308</v>
      </c>
      <c r="H14" s="623" t="s">
        <v>295</v>
      </c>
      <c r="I14" s="624" t="s">
        <v>289</v>
      </c>
      <c r="J14" s="400" t="s">
        <v>207</v>
      </c>
      <c r="K14" s="401" t="s">
        <v>311</v>
      </c>
      <c r="L14" s="589" t="s">
        <v>74</v>
      </c>
      <c r="M14" s="402" t="s">
        <v>295</v>
      </c>
      <c r="N14" s="403" t="s">
        <v>254</v>
      </c>
      <c r="O14" s="587" t="s">
        <v>294</v>
      </c>
      <c r="P14" s="591" t="s">
        <v>74</v>
      </c>
      <c r="Q14" s="402" t="s">
        <v>308</v>
      </c>
      <c r="R14" s="400" t="s">
        <v>255</v>
      </c>
      <c r="S14" s="401" t="s">
        <v>316</v>
      </c>
      <c r="T14" s="402" t="s">
        <v>283</v>
      </c>
      <c r="U14" s="400" t="s">
        <v>256</v>
      </c>
      <c r="V14" s="162"/>
      <c r="W14" s="28"/>
      <c r="X14" s="28"/>
    </row>
    <row r="17" ht="19.5" customHeight="1"/>
    <row r="18" ht="19.5" customHeight="1"/>
    <row r="20" spans="1:21" ht="14.25">
      <c r="A20" s="2"/>
      <c r="B20" s="4"/>
      <c r="C20" s="4"/>
      <c r="D20" s="4"/>
      <c r="E20" s="4"/>
      <c r="F20" s="4"/>
      <c r="G20" s="4"/>
      <c r="H20" s="4"/>
      <c r="I20" s="4"/>
      <c r="J20" s="2"/>
      <c r="K20" s="2"/>
      <c r="L20" s="4"/>
      <c r="M20" s="2"/>
      <c r="N20" s="2"/>
      <c r="O20" s="2"/>
      <c r="P20" s="4"/>
      <c r="Q20" s="2"/>
      <c r="R20" s="4"/>
      <c r="S20" s="4"/>
      <c r="T20" s="4"/>
      <c r="U20" s="214"/>
    </row>
    <row r="21" spans="1:21" ht="14.25">
      <c r="A21" s="2"/>
      <c r="U21" s="213"/>
    </row>
    <row r="22" ht="14.25">
      <c r="U22" s="213"/>
    </row>
    <row r="23" spans="10:21" ht="14.25">
      <c r="J23" s="215"/>
      <c r="K23" s="215"/>
      <c r="M23" s="215"/>
      <c r="U23" s="213"/>
    </row>
  </sheetData>
  <sheetProtection/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5"/>
  <sheetViews>
    <sheetView zoomScalePageLayoutView="0" workbookViewId="0" topLeftCell="A1">
      <selection activeCell="H11" sqref="H11"/>
    </sheetView>
  </sheetViews>
  <sheetFormatPr defaultColWidth="8.796875" defaultRowHeight="14.25"/>
  <cols>
    <col min="1" max="1" width="22.5" style="10" customWidth="1"/>
    <col min="2" max="2" width="8.8984375" style="19" customWidth="1"/>
    <col min="3" max="5" width="9.59765625" style="9" customWidth="1"/>
    <col min="6" max="12" width="11.09765625" style="9" customWidth="1"/>
    <col min="13" max="16384" width="9" style="8" customWidth="1"/>
  </cols>
  <sheetData>
    <row r="1" spans="1:13" ht="14.25">
      <c r="A1" s="3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4"/>
      <c r="B2" s="164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5"/>
    </row>
    <row r="3" spans="1:13" ht="23.25" customHeight="1">
      <c r="A3" s="3"/>
      <c r="B3" s="6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29"/>
      <c r="J4" s="29"/>
      <c r="K4" s="29"/>
      <c r="L4" s="18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29"/>
      <c r="J5" s="29"/>
      <c r="K5" s="29"/>
      <c r="L5" s="18"/>
      <c r="M5" s="5"/>
    </row>
    <row r="6" spans="1:13" ht="18" customHeight="1">
      <c r="A6" s="652"/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5"/>
    </row>
    <row r="7" spans="1:13" ht="15.75" customHeight="1">
      <c r="A7" s="653"/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217"/>
    </row>
    <row r="8" spans="1:13" ht="16.5" customHeight="1">
      <c r="A8" s="240" t="s">
        <v>28</v>
      </c>
      <c r="B8" s="241"/>
      <c r="C8" s="1"/>
      <c r="D8" s="1"/>
      <c r="E8" s="1"/>
      <c r="F8" s="3" t="s">
        <v>328</v>
      </c>
      <c r="G8" s="3"/>
      <c r="H8" s="3"/>
      <c r="I8" s="3"/>
      <c r="J8" s="3"/>
      <c r="K8" s="3"/>
      <c r="L8" s="3"/>
      <c r="M8" s="5"/>
    </row>
    <row r="9" spans="1:13" ht="19.5" customHeight="1">
      <c r="A9" s="654" t="s">
        <v>0</v>
      </c>
      <c r="B9" s="655"/>
      <c r="C9" s="231" t="s">
        <v>1</v>
      </c>
      <c r="D9" s="231" t="s">
        <v>259</v>
      </c>
      <c r="E9" s="248" t="s">
        <v>260</v>
      </c>
      <c r="F9" s="416" t="s">
        <v>262</v>
      </c>
      <c r="G9" s="379" t="s">
        <v>261</v>
      </c>
      <c r="H9" s="248" t="s">
        <v>260</v>
      </c>
      <c r="I9" s="418" t="s">
        <v>263</v>
      </c>
      <c r="J9" s="248" t="s">
        <v>259</v>
      </c>
      <c r="K9" s="417" t="s">
        <v>260</v>
      </c>
      <c r="L9" s="418" t="s">
        <v>264</v>
      </c>
      <c r="M9" s="5"/>
    </row>
    <row r="10" spans="1:15" s="30" customFormat="1" ht="45.75" customHeight="1">
      <c r="A10" s="352" t="s">
        <v>145</v>
      </c>
      <c r="B10" s="353" t="s">
        <v>104</v>
      </c>
      <c r="C10" s="354" t="s">
        <v>155</v>
      </c>
      <c r="D10" s="409" t="s">
        <v>128</v>
      </c>
      <c r="E10" s="419" t="s">
        <v>128</v>
      </c>
      <c r="F10" s="414" t="s">
        <v>23</v>
      </c>
      <c r="G10" s="355" t="s">
        <v>128</v>
      </c>
      <c r="H10" s="412" t="s">
        <v>128</v>
      </c>
      <c r="I10" s="425" t="s">
        <v>23</v>
      </c>
      <c r="J10" s="423" t="s">
        <v>303</v>
      </c>
      <c r="K10" s="414" t="s">
        <v>284</v>
      </c>
      <c r="L10" s="356" t="s">
        <v>184</v>
      </c>
      <c r="M10" s="220"/>
      <c r="N10" s="220"/>
      <c r="O10" s="220"/>
    </row>
    <row r="11" spans="1:15" s="30" customFormat="1" ht="45.75" customHeight="1">
      <c r="A11" s="347" t="s">
        <v>106</v>
      </c>
      <c r="B11" s="242" t="s">
        <v>105</v>
      </c>
      <c r="C11" s="348" t="s">
        <v>183</v>
      </c>
      <c r="D11" s="411" t="s">
        <v>327</v>
      </c>
      <c r="E11" s="421" t="s">
        <v>313</v>
      </c>
      <c r="F11" s="422" t="s">
        <v>185</v>
      </c>
      <c r="G11" s="647" t="s">
        <v>329</v>
      </c>
      <c r="H11" s="648" t="s">
        <v>329</v>
      </c>
      <c r="I11" s="427" t="s">
        <v>186</v>
      </c>
      <c r="J11" s="428" t="s">
        <v>128</v>
      </c>
      <c r="K11" s="329" t="s">
        <v>128</v>
      </c>
      <c r="L11" s="349" t="s">
        <v>128</v>
      </c>
      <c r="M11" s="220"/>
      <c r="N11" s="220"/>
      <c r="O11" s="220"/>
    </row>
    <row r="12" spans="1:15" s="30" customFormat="1" ht="45.75" customHeight="1">
      <c r="A12" s="352" t="s">
        <v>145</v>
      </c>
      <c r="B12" s="353" t="s">
        <v>104</v>
      </c>
      <c r="C12" s="354" t="s">
        <v>181</v>
      </c>
      <c r="D12" s="409" t="s">
        <v>128</v>
      </c>
      <c r="E12" s="419" t="s">
        <v>128</v>
      </c>
      <c r="F12" s="414" t="s">
        <v>23</v>
      </c>
      <c r="G12" s="355" t="s">
        <v>128</v>
      </c>
      <c r="H12" s="412" t="s">
        <v>128</v>
      </c>
      <c r="I12" s="425" t="s">
        <v>23</v>
      </c>
      <c r="J12" s="423" t="s">
        <v>284</v>
      </c>
      <c r="K12" s="414" t="s">
        <v>305</v>
      </c>
      <c r="L12" s="356" t="s">
        <v>240</v>
      </c>
      <c r="M12" s="220"/>
      <c r="N12" s="220"/>
      <c r="O12" s="220"/>
    </row>
    <row r="13" spans="1:15" s="30" customFormat="1" ht="45.75" customHeight="1">
      <c r="A13" s="342" t="s">
        <v>107</v>
      </c>
      <c r="B13" s="343" t="s">
        <v>105</v>
      </c>
      <c r="C13" s="344" t="s">
        <v>197</v>
      </c>
      <c r="D13" s="410" t="s">
        <v>301</v>
      </c>
      <c r="E13" s="420" t="s">
        <v>319</v>
      </c>
      <c r="F13" s="415" t="s">
        <v>241</v>
      </c>
      <c r="G13" s="244" t="s">
        <v>301</v>
      </c>
      <c r="H13" s="413" t="s">
        <v>312</v>
      </c>
      <c r="I13" s="426" t="s">
        <v>242</v>
      </c>
      <c r="J13" s="424" t="s">
        <v>128</v>
      </c>
      <c r="K13" s="415" t="s">
        <v>128</v>
      </c>
      <c r="L13" s="243" t="s">
        <v>23</v>
      </c>
      <c r="M13" s="220"/>
      <c r="N13" s="220"/>
      <c r="O13" s="220"/>
    </row>
    <row r="14" spans="1:15" s="30" customFormat="1" ht="45.75" customHeight="1">
      <c r="A14" s="352" t="s">
        <v>145</v>
      </c>
      <c r="B14" s="353" t="s">
        <v>104</v>
      </c>
      <c r="C14" s="354" t="s">
        <v>233</v>
      </c>
      <c r="D14" s="409" t="s">
        <v>128</v>
      </c>
      <c r="E14" s="419" t="s">
        <v>128</v>
      </c>
      <c r="F14" s="414" t="s">
        <v>23</v>
      </c>
      <c r="G14" s="355" t="s">
        <v>128</v>
      </c>
      <c r="H14" s="412" t="s">
        <v>128</v>
      </c>
      <c r="I14" s="425" t="s">
        <v>23</v>
      </c>
      <c r="J14" s="423" t="s">
        <v>312</v>
      </c>
      <c r="K14" s="414" t="s">
        <v>302</v>
      </c>
      <c r="L14" s="356" t="s">
        <v>265</v>
      </c>
      <c r="M14" s="220"/>
      <c r="N14" s="220"/>
      <c r="O14" s="220"/>
    </row>
    <row r="15" spans="1:13" ht="13.5" customHeight="1">
      <c r="A15" s="649"/>
      <c r="B15" s="649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218"/>
    </row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</sheetData>
  <sheetProtection/>
  <mergeCells count="6">
    <mergeCell ref="A15:L15"/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5"/>
  <sheetViews>
    <sheetView zoomScalePageLayoutView="0" workbookViewId="0" topLeftCell="A1">
      <selection activeCell="A17" sqref="A17:O17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83" customWidth="1"/>
    <col min="15" max="15" width="12.09765625" style="183" customWidth="1"/>
    <col min="16" max="16384" width="9" style="5" customWidth="1"/>
  </cols>
  <sheetData>
    <row r="1" spans="1:15" ht="24.75">
      <c r="A1" s="164" t="s">
        <v>92</v>
      </c>
      <c r="B1" s="164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spans="6:15" ht="19.5"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6:15" ht="27.75" customHeight="1">
      <c r="F3" s="77"/>
      <c r="G3" s="77"/>
      <c r="H3" s="77"/>
      <c r="L3" s="192"/>
      <c r="M3" s="192"/>
      <c r="N3" s="192"/>
      <c r="O3" s="191"/>
    </row>
    <row r="4" spans="1:15" ht="16.5" customHeight="1">
      <c r="A4" s="184"/>
      <c r="B4" s="185"/>
      <c r="C4" s="184"/>
      <c r="D4" s="184"/>
      <c r="E4" s="184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6.5" customHeight="1">
      <c r="A5" s="184"/>
      <c r="B5" s="185"/>
      <c r="C5" s="184"/>
      <c r="D5" s="184"/>
      <c r="E5" s="184"/>
      <c r="F5" s="186"/>
      <c r="G5" s="186"/>
      <c r="H5" s="186"/>
      <c r="I5" s="186"/>
      <c r="J5" s="186"/>
      <c r="K5" s="186"/>
      <c r="L5" s="186"/>
      <c r="M5" s="186"/>
      <c r="N5" s="186"/>
      <c r="O5" s="212"/>
    </row>
    <row r="6" spans="1:15" ht="14.25" customHeight="1">
      <c r="A6" s="187"/>
      <c r="B6" s="187"/>
      <c r="C6" s="187"/>
      <c r="D6" s="187"/>
      <c r="E6" s="187"/>
      <c r="L6" s="188"/>
      <c r="M6" s="188"/>
      <c r="N6" s="188"/>
      <c r="O6" s="188"/>
    </row>
    <row r="7" spans="1:16" ht="15" customHeight="1">
      <c r="A7" s="189" t="s">
        <v>33</v>
      </c>
      <c r="B7" s="245"/>
      <c r="C7" s="245"/>
      <c r="D7" s="245"/>
      <c r="E7" s="245"/>
      <c r="F7" s="246"/>
      <c r="G7" s="246"/>
      <c r="H7" s="246"/>
      <c r="I7"/>
      <c r="J7"/>
      <c r="K7"/>
      <c r="L7"/>
      <c r="M7"/>
      <c r="N7"/>
      <c r="O7" s="247"/>
      <c r="P7" s="190"/>
    </row>
    <row r="8" spans="1:15" ht="18.75" customHeight="1">
      <c r="A8" s="654" t="s">
        <v>0</v>
      </c>
      <c r="B8" s="654"/>
      <c r="C8" s="248" t="s">
        <v>1</v>
      </c>
      <c r="D8" s="248" t="s">
        <v>259</v>
      </c>
      <c r="E8" s="248" t="s">
        <v>260</v>
      </c>
      <c r="F8" s="441" t="s">
        <v>7</v>
      </c>
      <c r="G8" s="449" t="s">
        <v>259</v>
      </c>
      <c r="H8" s="450" t="s">
        <v>260</v>
      </c>
      <c r="I8" s="249" t="s">
        <v>2</v>
      </c>
      <c r="J8" s="451" t="s">
        <v>259</v>
      </c>
      <c r="K8" s="450" t="s">
        <v>260</v>
      </c>
      <c r="L8" s="441" t="s">
        <v>10</v>
      </c>
      <c r="M8" s="449" t="s">
        <v>259</v>
      </c>
      <c r="N8" s="450" t="s">
        <v>260</v>
      </c>
      <c r="O8" s="441" t="s">
        <v>14</v>
      </c>
    </row>
    <row r="9" spans="1:15" s="222" customFormat="1" ht="40.5" customHeight="1">
      <c r="A9" s="264" t="s">
        <v>111</v>
      </c>
      <c r="B9" s="265" t="s">
        <v>108</v>
      </c>
      <c r="C9" s="266" t="s">
        <v>155</v>
      </c>
      <c r="D9" s="429" t="s">
        <v>315</v>
      </c>
      <c r="E9" s="438" t="s">
        <v>296</v>
      </c>
      <c r="F9" s="255" t="s">
        <v>188</v>
      </c>
      <c r="G9" s="432" t="s">
        <v>299</v>
      </c>
      <c r="H9" s="432" t="s">
        <v>284</v>
      </c>
      <c r="I9" s="435" t="s">
        <v>170</v>
      </c>
      <c r="J9" s="250" t="s">
        <v>128</v>
      </c>
      <c r="K9" s="251" t="s">
        <v>128</v>
      </c>
      <c r="L9" s="255" t="s">
        <v>23</v>
      </c>
      <c r="M9" s="446" t="s">
        <v>128</v>
      </c>
      <c r="N9" s="435" t="s">
        <v>128</v>
      </c>
      <c r="O9" s="255" t="s">
        <v>23</v>
      </c>
    </row>
    <row r="10" spans="1:15" s="222" customFormat="1" ht="40.5" customHeight="1">
      <c r="A10" s="259" t="s">
        <v>112</v>
      </c>
      <c r="B10" s="260" t="s">
        <v>109</v>
      </c>
      <c r="C10" s="261" t="s">
        <v>187</v>
      </c>
      <c r="D10" s="430" t="s">
        <v>315</v>
      </c>
      <c r="E10" s="439" t="s">
        <v>296</v>
      </c>
      <c r="F10" s="442" t="s">
        <v>189</v>
      </c>
      <c r="G10" s="433" t="s">
        <v>128</v>
      </c>
      <c r="H10" s="433" t="s">
        <v>128</v>
      </c>
      <c r="I10" s="444" t="s">
        <v>128</v>
      </c>
      <c r="J10" s="252" t="s">
        <v>300</v>
      </c>
      <c r="K10" s="253" t="s">
        <v>313</v>
      </c>
      <c r="L10" s="257" t="s">
        <v>190</v>
      </c>
      <c r="M10" s="447">
        <v>45038</v>
      </c>
      <c r="N10" s="436">
        <v>45047</v>
      </c>
      <c r="O10" s="257" t="s">
        <v>191</v>
      </c>
    </row>
    <row r="11" spans="1:15" s="222" customFormat="1" ht="40.5" customHeight="1">
      <c r="A11" s="267" t="s">
        <v>142</v>
      </c>
      <c r="B11" s="262" t="s">
        <v>110</v>
      </c>
      <c r="C11" s="263" t="s">
        <v>157</v>
      </c>
      <c r="D11" s="431" t="s">
        <v>315</v>
      </c>
      <c r="E11" s="440" t="s">
        <v>296</v>
      </c>
      <c r="F11" s="443" t="s">
        <v>192</v>
      </c>
      <c r="G11" s="434" t="s">
        <v>300</v>
      </c>
      <c r="H11" s="434" t="s">
        <v>313</v>
      </c>
      <c r="I11" s="445" t="s">
        <v>193</v>
      </c>
      <c r="J11" s="258" t="s">
        <v>128</v>
      </c>
      <c r="K11" s="254" t="s">
        <v>128</v>
      </c>
      <c r="L11" s="256" t="s">
        <v>23</v>
      </c>
      <c r="M11" s="448" t="s">
        <v>128</v>
      </c>
      <c r="N11" s="437" t="s">
        <v>128</v>
      </c>
      <c r="O11" s="256" t="s">
        <v>23</v>
      </c>
    </row>
    <row r="12" spans="1:15" s="222" customFormat="1" ht="40.5" customHeight="1">
      <c r="A12" s="264" t="s">
        <v>111</v>
      </c>
      <c r="B12" s="265" t="s">
        <v>108</v>
      </c>
      <c r="C12" s="266" t="s">
        <v>181</v>
      </c>
      <c r="D12" s="429" t="s">
        <v>293</v>
      </c>
      <c r="E12" s="438" t="s">
        <v>305</v>
      </c>
      <c r="F12" s="255" t="s">
        <v>244</v>
      </c>
      <c r="G12" s="432" t="s">
        <v>301</v>
      </c>
      <c r="H12" s="432" t="s">
        <v>305</v>
      </c>
      <c r="I12" s="435" t="s">
        <v>220</v>
      </c>
      <c r="J12" s="250" t="s">
        <v>128</v>
      </c>
      <c r="K12" s="251" t="s">
        <v>128</v>
      </c>
      <c r="L12" s="255" t="s">
        <v>23</v>
      </c>
      <c r="M12" s="446" t="s">
        <v>128</v>
      </c>
      <c r="N12" s="435" t="s">
        <v>128</v>
      </c>
      <c r="O12" s="255" t="s">
        <v>23</v>
      </c>
    </row>
    <row r="13" spans="1:15" s="222" customFormat="1" ht="40.5" customHeight="1">
      <c r="A13" s="630" t="s">
        <v>112</v>
      </c>
      <c r="B13" s="631" t="s">
        <v>109</v>
      </c>
      <c r="C13" s="632" t="s">
        <v>243</v>
      </c>
      <c r="D13" s="658" t="s">
        <v>335</v>
      </c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60"/>
    </row>
    <row r="14" spans="1:15" s="222" customFormat="1" ht="40.5" customHeight="1">
      <c r="A14" s="267" t="s">
        <v>148</v>
      </c>
      <c r="B14" s="262" t="s">
        <v>110</v>
      </c>
      <c r="C14" s="263" t="s">
        <v>157</v>
      </c>
      <c r="D14" s="431" t="s">
        <v>293</v>
      </c>
      <c r="E14" s="440" t="s">
        <v>305</v>
      </c>
      <c r="F14" s="443" t="s">
        <v>245</v>
      </c>
      <c r="G14" s="434" t="s">
        <v>301</v>
      </c>
      <c r="H14" s="434" t="s">
        <v>319</v>
      </c>
      <c r="I14" s="445" t="s">
        <v>246</v>
      </c>
      <c r="J14" s="258" t="s">
        <v>128</v>
      </c>
      <c r="K14" s="254" t="s">
        <v>128</v>
      </c>
      <c r="L14" s="256" t="s">
        <v>23</v>
      </c>
      <c r="M14" s="448" t="s">
        <v>128</v>
      </c>
      <c r="N14" s="437" t="s">
        <v>128</v>
      </c>
      <c r="O14" s="256" t="s">
        <v>23</v>
      </c>
    </row>
    <row r="15" spans="1:15" s="222" customFormat="1" ht="40.5" customHeight="1">
      <c r="A15" s="264" t="s">
        <v>111</v>
      </c>
      <c r="B15" s="265" t="s">
        <v>108</v>
      </c>
      <c r="C15" s="266" t="s">
        <v>233</v>
      </c>
      <c r="D15" s="429" t="s">
        <v>305</v>
      </c>
      <c r="E15" s="438" t="s">
        <v>298</v>
      </c>
      <c r="F15" s="255" t="s">
        <v>267</v>
      </c>
      <c r="G15" s="432" t="s">
        <v>319</v>
      </c>
      <c r="H15" s="432" t="s">
        <v>302</v>
      </c>
      <c r="I15" s="435" t="s">
        <v>269</v>
      </c>
      <c r="J15" s="250" t="s">
        <v>128</v>
      </c>
      <c r="K15" s="251" t="s">
        <v>128</v>
      </c>
      <c r="L15" s="255" t="s">
        <v>23</v>
      </c>
      <c r="M15" s="446" t="s">
        <v>128</v>
      </c>
      <c r="N15" s="435" t="s">
        <v>128</v>
      </c>
      <c r="O15" s="255" t="s">
        <v>23</v>
      </c>
    </row>
    <row r="16" spans="1:15" s="222" customFormat="1" ht="40.5" customHeight="1">
      <c r="A16" s="259" t="s">
        <v>112</v>
      </c>
      <c r="B16" s="260" t="s">
        <v>109</v>
      </c>
      <c r="C16" s="261" t="s">
        <v>266</v>
      </c>
      <c r="D16" s="430" t="s">
        <v>305</v>
      </c>
      <c r="E16" s="439" t="s">
        <v>298</v>
      </c>
      <c r="F16" s="442" t="s">
        <v>268</v>
      </c>
      <c r="G16" s="433" t="s">
        <v>128</v>
      </c>
      <c r="H16" s="433" t="s">
        <v>128</v>
      </c>
      <c r="I16" s="444" t="s">
        <v>128</v>
      </c>
      <c r="J16" s="252" t="s">
        <v>319</v>
      </c>
      <c r="K16" s="253" t="s">
        <v>339</v>
      </c>
      <c r="L16" s="257" t="s">
        <v>270</v>
      </c>
      <c r="M16" s="447">
        <v>45054</v>
      </c>
      <c r="N16" s="436">
        <v>45061</v>
      </c>
      <c r="O16" s="257" t="s">
        <v>271</v>
      </c>
    </row>
    <row r="17" spans="1:15" ht="14.25">
      <c r="A17" s="649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</row>
    <row r="18" spans="1:15" ht="14.2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ht="14.25">
      <c r="A19" s="163"/>
      <c r="B19" s="163"/>
      <c r="C19" s="163"/>
      <c r="D19" s="163"/>
      <c r="E19" s="163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5" ht="2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5" ht="1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46" spans="1:15" ht="14.25">
      <c r="A46" s="18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8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8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8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8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8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18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4.25">
      <c r="A53" s="18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4.25">
      <c r="A54" s="18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4.25">
      <c r="A55" s="18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</sheetData>
  <sheetProtection/>
  <mergeCells count="5">
    <mergeCell ref="F1:O1"/>
    <mergeCell ref="F2:O2"/>
    <mergeCell ref="A17:O17"/>
    <mergeCell ref="A8:B8"/>
    <mergeCell ref="D13:O13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0" customWidth="1"/>
    <col min="2" max="2" width="6.8984375" style="17" customWidth="1"/>
    <col min="3" max="3" width="9.59765625" style="9" customWidth="1"/>
    <col min="4" max="4" width="9.59765625" style="110" customWidth="1"/>
    <col min="5" max="5" width="9.59765625" style="9" customWidth="1"/>
    <col min="6" max="9" width="11.69921875" style="79" customWidth="1"/>
    <col min="10" max="10" width="9.59765625" style="78" customWidth="1"/>
    <col min="11" max="11" width="9.59765625" style="79" customWidth="1"/>
    <col min="12" max="16384" width="9" style="8" customWidth="1"/>
  </cols>
  <sheetData>
    <row r="1" spans="1:11" ht="24.75">
      <c r="A1" s="34" t="s">
        <v>67</v>
      </c>
      <c r="B1" s="34"/>
      <c r="D1" s="667" t="s">
        <v>68</v>
      </c>
      <c r="E1" s="667"/>
      <c r="F1" s="667"/>
      <c r="G1" s="667"/>
      <c r="H1" s="667"/>
      <c r="I1" s="667"/>
      <c r="J1" s="667"/>
      <c r="K1" s="667"/>
    </row>
    <row r="2" spans="4:11" ht="19.5">
      <c r="D2" s="668" t="s">
        <v>69</v>
      </c>
      <c r="E2" s="668"/>
      <c r="F2" s="668"/>
      <c r="G2" s="668"/>
      <c r="H2" s="668"/>
      <c r="I2" s="668"/>
      <c r="J2" s="668"/>
      <c r="K2" s="668"/>
    </row>
    <row r="3" spans="5:9" ht="27.75" customHeight="1">
      <c r="E3" s="33"/>
      <c r="F3" s="77" t="s">
        <v>70</v>
      </c>
      <c r="G3" s="669" t="s">
        <v>32</v>
      </c>
      <c r="H3" s="669"/>
      <c r="I3" s="669"/>
    </row>
    <row r="4" spans="1:11" s="116" customFormat="1" ht="16.5" customHeight="1">
      <c r="A4" s="111"/>
      <c r="B4" s="112"/>
      <c r="C4" s="111">
        <f>WEEKNUM(J7)</f>
        <v>40</v>
      </c>
      <c r="D4" s="113"/>
      <c r="E4" s="111"/>
      <c r="F4" s="114"/>
      <c r="G4" s="114"/>
      <c r="H4" s="114"/>
      <c r="I4" s="114"/>
      <c r="J4" s="115"/>
      <c r="K4" s="114"/>
    </row>
    <row r="5" spans="1:11" s="116" customFormat="1" ht="16.5" customHeight="1">
      <c r="A5" s="111"/>
      <c r="B5" s="112"/>
      <c r="C5" s="111"/>
      <c r="D5" s="117">
        <f>$J$7-3</f>
        <v>42636</v>
      </c>
      <c r="E5" s="117">
        <f>$J$7-1</f>
        <v>42638</v>
      </c>
      <c r="F5" s="117">
        <f>$J$7</f>
        <v>42639</v>
      </c>
      <c r="G5" s="117">
        <f>$J$7+1</f>
        <v>42640</v>
      </c>
      <c r="H5" s="117">
        <f>$J$7+1</f>
        <v>42640</v>
      </c>
      <c r="I5" s="117">
        <f>$J$7+1</f>
        <v>42640</v>
      </c>
      <c r="J5" s="117">
        <f>$J$7+3</f>
        <v>42642</v>
      </c>
      <c r="K5" s="117">
        <f>$J$7+4</f>
        <v>42643</v>
      </c>
    </row>
    <row r="6" spans="1:11" s="116" customFormat="1" ht="14.25" customHeight="1">
      <c r="A6" s="118"/>
      <c r="B6" s="118"/>
      <c r="C6" s="111"/>
      <c r="D6" s="119"/>
      <c r="E6" s="118"/>
      <c r="F6" s="117">
        <f>$J$7+1</f>
        <v>42640</v>
      </c>
      <c r="G6" s="117">
        <f>$J$7+1</f>
        <v>42640</v>
      </c>
      <c r="H6" s="117">
        <f>$J$7+1</f>
        <v>42640</v>
      </c>
      <c r="I6" s="117">
        <f>$J$7+2</f>
        <v>42641</v>
      </c>
      <c r="J6" s="120"/>
      <c r="K6" s="121"/>
    </row>
    <row r="7" spans="1:12" ht="15" customHeight="1">
      <c r="A7" s="46" t="s">
        <v>33</v>
      </c>
      <c r="B7" s="47"/>
      <c r="C7" s="47"/>
      <c r="D7" s="122"/>
      <c r="E7" s="47"/>
      <c r="F7" s="80"/>
      <c r="G7" s="81"/>
      <c r="H7" s="81"/>
      <c r="I7" s="82"/>
      <c r="J7" s="670">
        <v>42639</v>
      </c>
      <c r="K7" s="671"/>
      <c r="L7" s="54"/>
    </row>
    <row r="8" spans="1:11" ht="18" customHeight="1">
      <c r="A8" s="672" t="s">
        <v>0</v>
      </c>
      <c r="B8" s="673"/>
      <c r="C8" s="48" t="s">
        <v>1</v>
      </c>
      <c r="D8" s="123" t="s">
        <v>11</v>
      </c>
      <c r="E8" s="45" t="s">
        <v>9</v>
      </c>
      <c r="F8" s="83" t="s">
        <v>7</v>
      </c>
      <c r="G8" s="83" t="s">
        <v>2</v>
      </c>
      <c r="H8" s="84" t="s">
        <v>10</v>
      </c>
      <c r="I8" s="83" t="s">
        <v>14</v>
      </c>
      <c r="J8" s="85" t="s">
        <v>11</v>
      </c>
      <c r="K8" s="86" t="s">
        <v>9</v>
      </c>
    </row>
    <row r="9" spans="1:11" ht="12.75" customHeight="1">
      <c r="A9" s="69" t="s">
        <v>71</v>
      </c>
      <c r="B9" s="70" t="s">
        <v>72</v>
      </c>
      <c r="C9" s="71" t="s">
        <v>73</v>
      </c>
      <c r="D9" s="124" t="s">
        <v>8</v>
      </c>
      <c r="E9" s="68" t="s">
        <v>20</v>
      </c>
      <c r="F9" s="87" t="s">
        <v>26</v>
      </c>
      <c r="G9" s="87" t="s">
        <v>46</v>
      </c>
      <c r="H9" s="67" t="s">
        <v>74</v>
      </c>
      <c r="I9" s="87" t="s">
        <v>74</v>
      </c>
      <c r="J9" s="88" t="s">
        <v>35</v>
      </c>
      <c r="K9" s="89" t="s">
        <v>53</v>
      </c>
    </row>
    <row r="10" spans="1:12" s="30" customFormat="1" ht="12.75" customHeight="1">
      <c r="A10" s="41" t="s">
        <v>75</v>
      </c>
      <c r="B10" s="42" t="s">
        <v>76</v>
      </c>
      <c r="C10" s="53" t="s">
        <v>73</v>
      </c>
      <c r="D10" s="125" t="s">
        <v>74</v>
      </c>
      <c r="E10" s="23" t="s">
        <v>20</v>
      </c>
      <c r="F10" s="90" t="s">
        <v>16</v>
      </c>
      <c r="G10" s="90" t="s">
        <v>74</v>
      </c>
      <c r="H10" s="65" t="s">
        <v>46</v>
      </c>
      <c r="I10" s="90" t="s">
        <v>47</v>
      </c>
      <c r="J10" s="91" t="s">
        <v>74</v>
      </c>
      <c r="K10" s="92" t="s">
        <v>53</v>
      </c>
      <c r="L10" s="8"/>
    </row>
    <row r="11" spans="1:11" ht="12.75" customHeight="1" thickBot="1">
      <c r="A11" s="43" t="s">
        <v>77</v>
      </c>
      <c r="B11" s="50" t="s">
        <v>78</v>
      </c>
      <c r="C11" s="49" t="s">
        <v>79</v>
      </c>
      <c r="D11" s="126" t="s">
        <v>80</v>
      </c>
      <c r="E11" s="72" t="s">
        <v>52</v>
      </c>
      <c r="F11" s="93" t="s">
        <v>22</v>
      </c>
      <c r="G11" s="93" t="s">
        <v>64</v>
      </c>
      <c r="H11" s="94" t="s">
        <v>80</v>
      </c>
      <c r="I11" s="93" t="s">
        <v>80</v>
      </c>
      <c r="J11" s="95" t="s">
        <v>80</v>
      </c>
      <c r="K11" s="96" t="s">
        <v>57</v>
      </c>
    </row>
    <row r="12" spans="1:12" s="44" customFormat="1" ht="39.75" customHeight="1" thickTop="1">
      <c r="A12" s="107" t="s">
        <v>81</v>
      </c>
      <c r="B12" s="76" t="s">
        <v>82</v>
      </c>
      <c r="C12" s="127" t="str">
        <f>$C$4+204&amp;"E/W"</f>
        <v>244E/W</v>
      </c>
      <c r="D12" s="128">
        <f>$D$5</f>
        <v>42636</v>
      </c>
      <c r="E12" s="129">
        <f>$E$5-1</f>
        <v>42637</v>
      </c>
      <c r="F12" s="130" t="str">
        <f>TEXT($F$5,"m/dd")&amp;"-"&amp;TEXT($F$6,"dd")</f>
        <v>9/26-27</v>
      </c>
      <c r="G12" s="131" t="str">
        <f>TEXT($G$5,"m/dd")&amp;"-"&amp;TEXT($G$6,"dd")</f>
        <v>9/27-27</v>
      </c>
      <c r="H12" s="132"/>
      <c r="I12" s="133"/>
      <c r="J12" s="134">
        <f>$J$5</f>
        <v>42642</v>
      </c>
      <c r="K12" s="135">
        <f>$K$5</f>
        <v>42643</v>
      </c>
      <c r="L12" s="66"/>
    </row>
    <row r="13" spans="1:11" s="30" customFormat="1" ht="39.75" customHeight="1">
      <c r="A13" s="74" t="s">
        <v>83</v>
      </c>
      <c r="B13" s="21" t="s">
        <v>84</v>
      </c>
      <c r="C13" s="75" t="str">
        <f>$C$4+1599&amp;"E/W"</f>
        <v>1639E/W</v>
      </c>
      <c r="D13" s="136"/>
      <c r="E13" s="137">
        <f>$E$5-1</f>
        <v>42637</v>
      </c>
      <c r="F13" s="138" t="str">
        <f>TEXT($F$5,"m/dd")&amp;"-"&amp;TEXT($F$6-1,"dd")&amp;"                        南港C-3"</f>
        <v>9/26-26                        南港C-3</v>
      </c>
      <c r="G13" s="138"/>
      <c r="H13" s="139" t="str">
        <f>TEXT($H$5,"m/dd")&amp;"-"&amp;TEXT($H$6,"dd")</f>
        <v>9/27-27</v>
      </c>
      <c r="I13" s="140" t="str">
        <f>TEXT($I$5,"m/dd")&amp;"-"&amp;TEXT($I$6,"dd")</f>
        <v>9/27-28</v>
      </c>
      <c r="J13" s="141"/>
      <c r="K13" s="142">
        <f>$K$5</f>
        <v>42643</v>
      </c>
    </row>
    <row r="14" spans="1:11" ht="39.75" customHeight="1">
      <c r="A14" s="108" t="s">
        <v>85</v>
      </c>
      <c r="B14" s="109" t="s">
        <v>86</v>
      </c>
      <c r="C14" s="31" t="str">
        <f>$C$4+1599&amp;"E/W"</f>
        <v>1639E/W</v>
      </c>
      <c r="D14" s="143"/>
      <c r="E14" s="144">
        <f>$E$5+2</f>
        <v>42640</v>
      </c>
      <c r="F14" s="145" t="str">
        <f>TEXT($F$5+3,"m/dd")&amp;"-"&amp;TEXT($F$6+3,"dd")</f>
        <v>9/29-30</v>
      </c>
      <c r="G14" s="146" t="str">
        <f>TEXT($G$5+3,"m/dd")&amp;"-"&amp;TEXT($G$6+3,"dd")</f>
        <v>9/30-30</v>
      </c>
      <c r="H14" s="146"/>
      <c r="I14" s="147"/>
      <c r="J14" s="145"/>
      <c r="K14" s="147">
        <f>$K$5+3</f>
        <v>42646</v>
      </c>
    </row>
    <row r="15" spans="1:12" s="44" customFormat="1" ht="39.75" customHeight="1">
      <c r="A15" s="107" t="s">
        <v>87</v>
      </c>
      <c r="B15" s="76" t="s">
        <v>88</v>
      </c>
      <c r="C15" s="127" t="str">
        <f>$C$4+205&amp;"E/W"</f>
        <v>245E/W</v>
      </c>
      <c r="D15" s="128">
        <f>$D$5+7</f>
        <v>42643</v>
      </c>
      <c r="E15" s="129">
        <f>$E$5+6</f>
        <v>42644</v>
      </c>
      <c r="F15" s="130" t="str">
        <f>TEXT($F$5+7,"m/dd")&amp;"-"&amp;TEXT($F$6+7,"dd")</f>
        <v>10/03-04</v>
      </c>
      <c r="G15" s="131" t="str">
        <f>TEXT($G$5+7,"m/dd")&amp;"-"&amp;TEXT($G$6+7,"dd")</f>
        <v>10/04-04</v>
      </c>
      <c r="H15" s="132"/>
      <c r="I15" s="133"/>
      <c r="J15" s="134">
        <f>$J$5+7</f>
        <v>42649</v>
      </c>
      <c r="K15" s="135">
        <f>$K$5+7</f>
        <v>42650</v>
      </c>
      <c r="L15" s="66"/>
    </row>
    <row r="16" spans="1:11" s="30" customFormat="1" ht="39.75" customHeight="1">
      <c r="A16" s="74" t="s">
        <v>89</v>
      </c>
      <c r="B16" s="21" t="s">
        <v>84</v>
      </c>
      <c r="C16" s="75" t="str">
        <f>$C$4+1600&amp;"E/W"</f>
        <v>1640E/W</v>
      </c>
      <c r="D16" s="136"/>
      <c r="E16" s="137">
        <f>$E$5+6</f>
        <v>42644</v>
      </c>
      <c r="F16" s="138" t="str">
        <f>TEXT($F$5+7,"m/dd")&amp;"-"&amp;TEXT($F$6+6,"dd")&amp;"                        南港C-3"</f>
        <v>10/03-03                        南港C-3</v>
      </c>
      <c r="G16" s="138"/>
      <c r="H16" s="139" t="str">
        <f>TEXT($H$5+7,"m/dd")&amp;"-"&amp;TEXT($H$6+7,"dd")</f>
        <v>10/04-04</v>
      </c>
      <c r="I16" s="140" t="str">
        <f>TEXT($I$5+7,"m/dd")&amp;"-"&amp;TEXT($I$6+7,"dd")</f>
        <v>10/04-05</v>
      </c>
      <c r="J16" s="141"/>
      <c r="K16" s="142">
        <f>$K$5+7</f>
        <v>42650</v>
      </c>
    </row>
    <row r="17" spans="1:11" ht="39.75" customHeight="1">
      <c r="A17" s="108" t="s">
        <v>66</v>
      </c>
      <c r="B17" s="109" t="s">
        <v>60</v>
      </c>
      <c r="C17" s="31" t="str">
        <f>$C$4+1600&amp;"E/W"</f>
        <v>1640E/W</v>
      </c>
      <c r="D17" s="143"/>
      <c r="E17" s="144">
        <f>$E$5+9</f>
        <v>42647</v>
      </c>
      <c r="F17" s="145" t="str">
        <f>TEXT($F$5+10,"m/dd")&amp;"-"&amp;TEXT($F$6+10,"dd")</f>
        <v>10/06-07</v>
      </c>
      <c r="G17" s="146" t="str">
        <f>TEXT($G$5+10,"m/dd")&amp;"-"&amp;TEXT($G$6+10,"dd")</f>
        <v>10/07-07</v>
      </c>
      <c r="H17" s="146"/>
      <c r="I17" s="147"/>
      <c r="J17" s="145"/>
      <c r="K17" s="147">
        <f>$K$5+10</f>
        <v>42653</v>
      </c>
    </row>
    <row r="18" spans="1:12" s="44" customFormat="1" ht="39.75" customHeight="1">
      <c r="A18" s="107" t="s">
        <v>65</v>
      </c>
      <c r="B18" s="76" t="s">
        <v>58</v>
      </c>
      <c r="C18" s="127" t="str">
        <f>$C$4+206&amp;"E/W"</f>
        <v>246E/W</v>
      </c>
      <c r="D18" s="128">
        <f>$D$5+14</f>
        <v>42650</v>
      </c>
      <c r="E18" s="129">
        <f>$E$5+13</f>
        <v>42651</v>
      </c>
      <c r="F18" s="130" t="str">
        <f>TEXT($F$5+14,"m/dd")&amp;"-"&amp;TEXT($F$6+14,"dd")</f>
        <v>10/10-11</v>
      </c>
      <c r="G18" s="131" t="str">
        <f>TEXT($G$5+14,"m/dd")&amp;"-"&amp;TEXT($G$6+14,"dd")</f>
        <v>10/11-11</v>
      </c>
      <c r="H18" s="132"/>
      <c r="I18" s="133"/>
      <c r="J18" s="134">
        <f>$J$5+14</f>
        <v>42656</v>
      </c>
      <c r="K18" s="135">
        <f>$K$5+14</f>
        <v>42657</v>
      </c>
      <c r="L18" s="66"/>
    </row>
    <row r="19" spans="1:11" s="30" customFormat="1" ht="39.75" customHeight="1">
      <c r="A19" s="74" t="s">
        <v>61</v>
      </c>
      <c r="B19" s="21" t="s">
        <v>59</v>
      </c>
      <c r="C19" s="75" t="str">
        <f>$C$4+1601&amp;"E/W"</f>
        <v>1641E/W</v>
      </c>
      <c r="D19" s="136"/>
      <c r="E19" s="137">
        <f>$E$5+13</f>
        <v>42651</v>
      </c>
      <c r="F19" s="138" t="str">
        <f>TEXT($F$5+14,"m/dd")&amp;"-"&amp;TEXT($F$6+13,"dd")&amp;"                        南港C-3"</f>
        <v>10/10-10                        南港C-3</v>
      </c>
      <c r="G19" s="138"/>
      <c r="H19" s="139" t="str">
        <f>TEXT($H$5+14,"m/dd")&amp;"-"&amp;TEXT($H$6+14,"dd")</f>
        <v>10/11-11</v>
      </c>
      <c r="I19" s="140" t="str">
        <f>TEXT($I$5+14,"m/dd")&amp;"-"&amp;TEXT($I$6+14,"dd")</f>
        <v>10/11-12</v>
      </c>
      <c r="J19" s="141"/>
      <c r="K19" s="142">
        <f>$K$5+14</f>
        <v>42657</v>
      </c>
    </row>
    <row r="20" spans="1:11" ht="39.75" customHeight="1">
      <c r="A20" s="108" t="s">
        <v>66</v>
      </c>
      <c r="B20" s="109" t="s">
        <v>60</v>
      </c>
      <c r="C20" s="31" t="str">
        <f>$C$4+1601&amp;"E/W"</f>
        <v>1641E/W</v>
      </c>
      <c r="D20" s="143"/>
      <c r="E20" s="144">
        <f>$E$5+16</f>
        <v>42654</v>
      </c>
      <c r="F20" s="145" t="str">
        <f>TEXT($F$5+17,"m/dd")&amp;"-"&amp;TEXT($F$6+17,"dd")</f>
        <v>10/13-14</v>
      </c>
      <c r="G20" s="146" t="str">
        <f>TEXT($G$5+17,"m/dd")&amp;"-"&amp;TEXT($G$6+17,"dd")</f>
        <v>10/14-14</v>
      </c>
      <c r="H20" s="146"/>
      <c r="I20" s="147"/>
      <c r="J20" s="145"/>
      <c r="K20" s="147">
        <f>$K$5+17</f>
        <v>42660</v>
      </c>
    </row>
    <row r="21" spans="1:12" s="44" customFormat="1" ht="39.75" customHeight="1">
      <c r="A21" s="155" t="s">
        <v>65</v>
      </c>
      <c r="B21" s="24" t="s">
        <v>58</v>
      </c>
      <c r="C21" s="127" t="str">
        <f>$C$4+207&amp;"E/W"</f>
        <v>247E/W</v>
      </c>
      <c r="D21" s="128">
        <f>$D$5+21</f>
        <v>42657</v>
      </c>
      <c r="E21" s="129">
        <f>$E$5+20</f>
        <v>42658</v>
      </c>
      <c r="F21" s="130" t="str">
        <f>TEXT($F$5+21,"m/dd")&amp;"-"&amp;TEXT($F$6+21,"dd")</f>
        <v>10/17-18</v>
      </c>
      <c r="G21" s="131" t="str">
        <f>TEXT($G$5+21,"m/dd")&amp;"-"&amp;TEXT($G$6+21,"dd")</f>
        <v>10/18-18</v>
      </c>
      <c r="H21" s="132"/>
      <c r="I21" s="161" t="s">
        <v>91</v>
      </c>
      <c r="J21" s="159">
        <v>42657</v>
      </c>
      <c r="K21" s="160">
        <v>42658</v>
      </c>
      <c r="L21" s="66"/>
    </row>
    <row r="22" spans="1:11" s="30" customFormat="1" ht="39.75" customHeight="1">
      <c r="A22" s="152" t="s">
        <v>61</v>
      </c>
      <c r="B22" s="153" t="s">
        <v>59</v>
      </c>
      <c r="C22" s="154" t="str">
        <f>$C$4+1602&amp;"E/W"</f>
        <v>1642E/W</v>
      </c>
      <c r="D22" s="675" t="s">
        <v>90</v>
      </c>
      <c r="E22" s="676"/>
      <c r="F22" s="676"/>
      <c r="G22" s="676"/>
      <c r="H22" s="676"/>
      <c r="I22" s="676"/>
      <c r="J22" s="676"/>
      <c r="K22" s="677"/>
    </row>
    <row r="23" spans="1:11" ht="39.75" customHeight="1">
      <c r="A23" s="156" t="s">
        <v>66</v>
      </c>
      <c r="B23" s="157" t="s">
        <v>60</v>
      </c>
      <c r="C23" s="158" t="str">
        <f>$C$4+1602&amp;"E/W"</f>
        <v>1642E/W</v>
      </c>
      <c r="D23" s="143"/>
      <c r="E23" s="144">
        <f>$E$5+23</f>
        <v>42661</v>
      </c>
      <c r="F23" s="145" t="str">
        <f>TEXT($F$5+24,"m/dd")&amp;"-"&amp;TEXT($F$6+24,"dd")</f>
        <v>10/20-21</v>
      </c>
      <c r="G23" s="146" t="str">
        <f>TEXT($G$5+24,"m/dd")&amp;"-"&amp;TEXT($G$6+24,"dd")</f>
        <v>10/21-21</v>
      </c>
      <c r="H23" s="146"/>
      <c r="I23" s="147"/>
      <c r="J23" s="145"/>
      <c r="K23" s="147">
        <f>$K$5+24</f>
        <v>42667</v>
      </c>
    </row>
    <row r="24" spans="1:12" s="44" customFormat="1" ht="39.75" customHeight="1">
      <c r="A24" s="107" t="s">
        <v>65</v>
      </c>
      <c r="B24" s="76" t="s">
        <v>58</v>
      </c>
      <c r="C24" s="127" t="str">
        <f>$C$4+208&amp;"E/W"</f>
        <v>248E/W</v>
      </c>
      <c r="D24" s="128">
        <f>$D$5+28</f>
        <v>42664</v>
      </c>
      <c r="E24" s="129">
        <f>$E$5+27</f>
        <v>42665</v>
      </c>
      <c r="F24" s="130" t="str">
        <f>TEXT($F$5+28,"m/dd")&amp;"-"&amp;TEXT($F$6+28,"dd")</f>
        <v>10/24-25</v>
      </c>
      <c r="G24" s="131" t="str">
        <f>TEXT($G$5+28,"m/dd")&amp;"-"&amp;TEXT($G$6+28,"dd")</f>
        <v>10/25-25</v>
      </c>
      <c r="H24" s="132"/>
      <c r="I24" s="133"/>
      <c r="J24" s="134">
        <f>$J$5+28</f>
        <v>42670</v>
      </c>
      <c r="K24" s="135">
        <f>$K$5+28</f>
        <v>42671</v>
      </c>
      <c r="L24" s="66"/>
    </row>
    <row r="25" spans="1:11" s="30" customFormat="1" ht="39.75" customHeight="1">
      <c r="A25" s="74" t="s">
        <v>61</v>
      </c>
      <c r="B25" s="21" t="s">
        <v>59</v>
      </c>
      <c r="C25" s="75" t="str">
        <f>$C$4+1603&amp;"E/W"</f>
        <v>1643E/W</v>
      </c>
      <c r="D25" s="136"/>
      <c r="E25" s="137">
        <f>$E$5+27</f>
        <v>42665</v>
      </c>
      <c r="F25" s="138" t="str">
        <f>TEXT($F$5+28,"m/dd")&amp;"-"&amp;TEXT($F$6+27,"dd")&amp;"                        南港C-3"</f>
        <v>10/24-24                        南港C-3</v>
      </c>
      <c r="G25" s="138"/>
      <c r="H25" s="139" t="str">
        <f>TEXT($H$5+28,"m/dd")&amp;"-"&amp;TEXT($H$6+28,"dd")</f>
        <v>10/25-25</v>
      </c>
      <c r="I25" s="140" t="str">
        <f>TEXT($I$5+28,"m/dd")&amp;"-"&amp;TEXT($I$6+28,"dd")</f>
        <v>10/25-26</v>
      </c>
      <c r="J25" s="141"/>
      <c r="K25" s="142">
        <f>$K$5+28</f>
        <v>42671</v>
      </c>
    </row>
    <row r="26" spans="1:11" ht="39.75" customHeight="1">
      <c r="A26" s="108" t="s">
        <v>66</v>
      </c>
      <c r="B26" s="109" t="s">
        <v>60</v>
      </c>
      <c r="C26" s="31" t="str">
        <f>$C$4+1603&amp;"E/W"</f>
        <v>1643E/W</v>
      </c>
      <c r="D26" s="143"/>
      <c r="E26" s="144">
        <f>$E$5+30</f>
        <v>42668</v>
      </c>
      <c r="F26" s="145" t="str">
        <f>TEXT($F$5+31,"m/dd")&amp;"-"&amp;TEXT($F$6+31,"dd")</f>
        <v>10/27-28</v>
      </c>
      <c r="G26" s="146" t="str">
        <f>TEXT($G$5+31,"m/dd")&amp;"-"&amp;TEXT($G$6+31,"dd")</f>
        <v>10/28-28</v>
      </c>
      <c r="H26" s="146"/>
      <c r="I26" s="147"/>
      <c r="J26" s="145"/>
      <c r="K26" s="147">
        <f>$K$5+31</f>
        <v>42674</v>
      </c>
    </row>
    <row r="27" spans="1:11" s="73" customFormat="1" ht="19.5" customHeight="1">
      <c r="A27" s="674" t="s">
        <v>56</v>
      </c>
      <c r="B27" s="674"/>
      <c r="C27" s="674"/>
      <c r="D27" s="674"/>
      <c r="E27" s="674"/>
      <c r="F27" s="674"/>
      <c r="G27" s="674"/>
      <c r="H27" s="674"/>
      <c r="I27" s="674"/>
      <c r="J27" s="674"/>
      <c r="K27" s="674"/>
    </row>
    <row r="28" spans="1:11" ht="17.25" customHeight="1">
      <c r="A28" s="32"/>
      <c r="B28" s="32"/>
      <c r="C28" s="32"/>
      <c r="D28" s="148"/>
      <c r="E28" s="32"/>
      <c r="F28" s="97"/>
      <c r="G28" s="97"/>
      <c r="H28" s="97"/>
      <c r="I28" s="97"/>
      <c r="J28" s="97"/>
      <c r="K28" s="98"/>
    </row>
    <row r="29" spans="1:11" s="51" customFormat="1" ht="14.25" thickBot="1">
      <c r="A29" s="56" t="s">
        <v>36</v>
      </c>
      <c r="B29" s="57" t="s">
        <v>37</v>
      </c>
      <c r="C29" s="58"/>
      <c r="D29" s="149" t="s">
        <v>38</v>
      </c>
      <c r="E29" s="57" t="s">
        <v>39</v>
      </c>
      <c r="F29" s="99"/>
      <c r="G29" s="99"/>
      <c r="H29" s="99"/>
      <c r="I29" s="99"/>
      <c r="J29" s="99"/>
      <c r="K29" s="100"/>
    </row>
    <row r="30" spans="1:11" s="51" customFormat="1" ht="14.25" thickTop="1">
      <c r="A30" s="59" t="s">
        <v>40</v>
      </c>
      <c r="B30" s="55" t="s">
        <v>62</v>
      </c>
      <c r="C30" s="60"/>
      <c r="D30" s="150" t="s">
        <v>41</v>
      </c>
      <c r="E30" s="55" t="s">
        <v>42</v>
      </c>
      <c r="F30" s="101"/>
      <c r="G30" s="101"/>
      <c r="H30" s="101"/>
      <c r="I30" s="102"/>
      <c r="J30" s="103" t="s">
        <v>50</v>
      </c>
      <c r="K30" s="102"/>
    </row>
    <row r="31" spans="1:11" s="51" customFormat="1" ht="13.5">
      <c r="A31" s="61"/>
      <c r="B31" s="62" t="s">
        <v>63</v>
      </c>
      <c r="C31" s="63"/>
      <c r="D31" s="151" t="s">
        <v>54</v>
      </c>
      <c r="E31" s="62" t="s">
        <v>55</v>
      </c>
      <c r="F31" s="104"/>
      <c r="G31" s="104"/>
      <c r="H31" s="104"/>
      <c r="I31" s="105"/>
      <c r="J31" s="106" t="s">
        <v>51</v>
      </c>
      <c r="K31" s="105"/>
    </row>
    <row r="32" spans="1:11" s="51" customFormat="1" ht="13.5">
      <c r="A32" s="64" t="s">
        <v>43</v>
      </c>
      <c r="B32" s="62" t="s">
        <v>62</v>
      </c>
      <c r="C32" s="63"/>
      <c r="D32" s="151" t="s">
        <v>44</v>
      </c>
      <c r="E32" s="62" t="s">
        <v>45</v>
      </c>
      <c r="F32" s="104"/>
      <c r="G32" s="104"/>
      <c r="H32" s="104"/>
      <c r="I32" s="105"/>
      <c r="J32" s="106" t="s">
        <v>49</v>
      </c>
      <c r="K32" s="105"/>
    </row>
    <row r="33" spans="1:10" ht="14.25">
      <c r="A33" s="32"/>
      <c r="B33" s="32"/>
      <c r="C33" s="32"/>
      <c r="D33" s="148"/>
      <c r="E33" s="32"/>
      <c r="F33" s="97"/>
      <c r="G33" s="97"/>
      <c r="H33" s="97"/>
      <c r="I33" s="97"/>
      <c r="J33" s="97"/>
    </row>
    <row r="34" spans="1:11" s="30" customFormat="1" ht="24.75" customHeight="1">
      <c r="A34" s="661" t="s">
        <v>12</v>
      </c>
      <c r="B34" s="661"/>
      <c r="C34" s="661"/>
      <c r="D34" s="661"/>
      <c r="E34" s="661"/>
      <c r="F34" s="661"/>
      <c r="G34" s="661"/>
      <c r="H34" s="661"/>
      <c r="I34" s="661"/>
      <c r="J34" s="661"/>
      <c r="K34" s="661"/>
    </row>
    <row r="35" spans="1:11" ht="15.75" customHeight="1">
      <c r="A35" s="662" t="s">
        <v>13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</row>
    <row r="36" spans="1:11" ht="15.75" customHeight="1">
      <c r="A36" s="662" t="s">
        <v>15</v>
      </c>
      <c r="B36" s="662"/>
      <c r="C36" s="662"/>
      <c r="D36" s="662"/>
      <c r="E36" s="662"/>
      <c r="F36" s="662"/>
      <c r="G36" s="662"/>
      <c r="H36" s="662"/>
      <c r="I36" s="662"/>
      <c r="J36" s="662"/>
      <c r="K36" s="662"/>
    </row>
    <row r="37" spans="1:11" ht="56.25" customHeight="1">
      <c r="A37" s="663" t="s">
        <v>21</v>
      </c>
      <c r="B37" s="663"/>
      <c r="C37" s="663"/>
      <c r="D37" s="663"/>
      <c r="E37" s="663"/>
      <c r="G37" s="664" t="s">
        <v>25</v>
      </c>
      <c r="H37" s="664"/>
      <c r="I37" s="664"/>
      <c r="J37" s="664"/>
      <c r="K37" s="664"/>
    </row>
    <row r="38" spans="1:11" ht="36" customHeight="1">
      <c r="A38" s="665" t="s">
        <v>19</v>
      </c>
      <c r="B38" s="665"/>
      <c r="C38" s="665"/>
      <c r="D38" s="665"/>
      <c r="E38" s="665"/>
      <c r="G38" s="666" t="s">
        <v>48</v>
      </c>
      <c r="H38" s="666"/>
      <c r="I38" s="666"/>
      <c r="J38" s="666"/>
      <c r="K38" s="666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22"/>
  <sheetViews>
    <sheetView zoomScalePageLayoutView="0" workbookViewId="0" topLeftCell="A1">
      <selection activeCell="J23" sqref="J23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5" width="8.59765625" style="0" customWidth="1"/>
    <col min="6" max="6" width="14.19921875" style="0" customWidth="1"/>
    <col min="7" max="8" width="8.59765625" style="0" customWidth="1"/>
    <col min="9" max="9" width="12.8984375" style="0" customWidth="1"/>
    <col min="10" max="11" width="8.59765625" style="0" customWidth="1"/>
    <col min="12" max="12" width="13.5" style="0" customWidth="1"/>
    <col min="13" max="13" width="14.59765625" style="0" customWidth="1"/>
  </cols>
  <sheetData>
    <row r="1" spans="1:12" ht="27" customHeight="1">
      <c r="A1" s="25"/>
      <c r="B1" s="39"/>
      <c r="C1" s="678"/>
      <c r="D1" s="678"/>
      <c r="E1" s="678"/>
      <c r="F1" s="678"/>
      <c r="G1" s="678"/>
      <c r="H1" s="678"/>
      <c r="I1" s="678"/>
      <c r="J1" s="678"/>
      <c r="K1" s="678"/>
      <c r="L1" s="678"/>
    </row>
    <row r="2" spans="1:12" ht="27.75" customHeight="1">
      <c r="A2" s="37" t="s">
        <v>24</v>
      </c>
      <c r="B2" s="40"/>
      <c r="C2" s="679"/>
      <c r="D2" s="679"/>
      <c r="E2" s="679"/>
      <c r="F2" s="679"/>
      <c r="G2" s="679"/>
      <c r="H2" s="679"/>
      <c r="I2" s="679"/>
      <c r="J2" s="679"/>
      <c r="K2" s="679"/>
      <c r="L2" s="679"/>
    </row>
    <row r="3" spans="1:12" ht="27" customHeight="1">
      <c r="A3" s="15"/>
      <c r="B3" s="15"/>
      <c r="C3" s="15"/>
      <c r="D3" s="15"/>
      <c r="E3" s="15"/>
      <c r="F3" s="4"/>
      <c r="G3" s="4"/>
      <c r="H3" s="4"/>
      <c r="I3" s="52"/>
      <c r="J3" s="52"/>
      <c r="K3" s="52"/>
      <c r="L3" s="52"/>
    </row>
    <row r="4" spans="1:12" ht="21" customHeight="1">
      <c r="A4" s="16"/>
      <c r="B4" s="26"/>
      <c r="C4" s="16"/>
      <c r="D4" s="16"/>
      <c r="E4" s="16"/>
      <c r="F4" s="13"/>
      <c r="G4" s="13" t="s">
        <v>324</v>
      </c>
      <c r="H4" s="13"/>
      <c r="I4" s="27"/>
      <c r="J4" s="27"/>
      <c r="K4" s="27"/>
      <c r="L4" s="15"/>
    </row>
    <row r="5" spans="1:12" ht="13.5">
      <c r="A5" s="269" t="s">
        <v>29</v>
      </c>
      <c r="B5" s="268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ht="13.5">
      <c r="A6" s="680" t="s">
        <v>0</v>
      </c>
      <c r="B6" s="681"/>
      <c r="C6" s="270" t="s">
        <v>1</v>
      </c>
      <c r="D6" s="452" t="s">
        <v>259</v>
      </c>
      <c r="E6" s="452" t="s">
        <v>260</v>
      </c>
      <c r="F6" s="271" t="s">
        <v>5</v>
      </c>
      <c r="G6" s="482" t="s">
        <v>259</v>
      </c>
      <c r="H6" s="482" t="s">
        <v>260</v>
      </c>
      <c r="I6" s="461" t="s">
        <v>3</v>
      </c>
      <c r="J6" s="493" t="s">
        <v>259</v>
      </c>
      <c r="K6" s="483" t="s">
        <v>260</v>
      </c>
      <c r="L6" s="271" t="s">
        <v>4</v>
      </c>
    </row>
    <row r="7" spans="1:12" s="195" customFormat="1" ht="49.5" customHeight="1">
      <c r="A7" s="280" t="s">
        <v>172</v>
      </c>
      <c r="B7" s="281" t="s">
        <v>116</v>
      </c>
      <c r="C7" s="282" t="s">
        <v>149</v>
      </c>
      <c r="D7" s="288" t="s">
        <v>296</v>
      </c>
      <c r="E7" s="484" t="s">
        <v>305</v>
      </c>
      <c r="F7" s="273" t="s">
        <v>173</v>
      </c>
      <c r="G7" s="456" t="s">
        <v>303</v>
      </c>
      <c r="H7" s="456" t="s">
        <v>305</v>
      </c>
      <c r="I7" s="464" t="s">
        <v>174</v>
      </c>
      <c r="J7" s="274" t="s">
        <v>304</v>
      </c>
      <c r="K7" s="464" t="s">
        <v>305</v>
      </c>
      <c r="L7" s="275" t="s">
        <v>175</v>
      </c>
    </row>
    <row r="8" spans="1:12" s="195" customFormat="1" ht="49.5" customHeight="1">
      <c r="A8" s="280" t="s">
        <v>147</v>
      </c>
      <c r="B8" s="281" t="s">
        <v>117</v>
      </c>
      <c r="C8" s="282" t="s">
        <v>176</v>
      </c>
      <c r="D8" s="288" t="s">
        <v>297</v>
      </c>
      <c r="E8" s="484" t="s">
        <v>296</v>
      </c>
      <c r="F8" s="279" t="s">
        <v>169</v>
      </c>
      <c r="G8" s="457" t="s">
        <v>304</v>
      </c>
      <c r="H8" s="457" t="s">
        <v>313</v>
      </c>
      <c r="I8" s="465" t="s">
        <v>177</v>
      </c>
      <c r="J8" s="283" t="s">
        <v>304</v>
      </c>
      <c r="K8" s="465" t="s">
        <v>305</v>
      </c>
      <c r="L8" s="284" t="s">
        <v>171</v>
      </c>
    </row>
    <row r="9" spans="1:12" s="195" customFormat="1" ht="49.5" customHeight="1">
      <c r="A9" s="472" t="s">
        <v>129</v>
      </c>
      <c r="B9" s="473" t="s">
        <v>143</v>
      </c>
      <c r="C9" s="474" t="s">
        <v>155</v>
      </c>
      <c r="D9" s="475" t="s">
        <v>23</v>
      </c>
      <c r="E9" s="485" t="s">
        <v>23</v>
      </c>
      <c r="F9" s="490" t="s">
        <v>128</v>
      </c>
      <c r="G9" s="458" t="s">
        <v>304</v>
      </c>
      <c r="H9" s="458" t="s">
        <v>305</v>
      </c>
      <c r="I9" s="466" t="s">
        <v>171</v>
      </c>
      <c r="J9" s="494" t="s">
        <v>304</v>
      </c>
      <c r="K9" s="466" t="s">
        <v>305</v>
      </c>
      <c r="L9" s="272" t="s">
        <v>178</v>
      </c>
    </row>
    <row r="10" spans="1:12" s="195" customFormat="1" ht="49.5" customHeight="1">
      <c r="A10" s="633" t="s">
        <v>146</v>
      </c>
      <c r="B10" s="634" t="s">
        <v>140</v>
      </c>
      <c r="C10" s="635" t="s">
        <v>179</v>
      </c>
      <c r="D10" s="682" t="s">
        <v>335</v>
      </c>
      <c r="E10" s="683"/>
      <c r="F10" s="683"/>
      <c r="G10" s="683"/>
      <c r="H10" s="683"/>
      <c r="I10" s="683"/>
      <c r="J10" s="683"/>
      <c r="K10" s="683"/>
      <c r="L10" s="684"/>
    </row>
    <row r="11" spans="1:12" s="195" customFormat="1" ht="49.5" customHeight="1">
      <c r="A11" s="636" t="s">
        <v>137</v>
      </c>
      <c r="B11" s="637" t="s">
        <v>118</v>
      </c>
      <c r="C11" s="638" t="s">
        <v>181</v>
      </c>
      <c r="D11" s="685" t="s">
        <v>335</v>
      </c>
      <c r="E11" s="683"/>
      <c r="F11" s="683"/>
      <c r="G11" s="683"/>
      <c r="H11" s="683"/>
      <c r="I11" s="683"/>
      <c r="J11" s="683"/>
      <c r="K11" s="683"/>
      <c r="L11" s="684"/>
    </row>
    <row r="12" spans="1:12" s="195" customFormat="1" ht="49.5" customHeight="1">
      <c r="A12" s="469" t="s">
        <v>130</v>
      </c>
      <c r="B12" s="370" t="s">
        <v>119</v>
      </c>
      <c r="C12" s="470" t="s">
        <v>181</v>
      </c>
      <c r="D12" s="471" t="s">
        <v>296</v>
      </c>
      <c r="E12" s="486" t="s">
        <v>305</v>
      </c>
      <c r="F12" s="492" t="s">
        <v>182</v>
      </c>
      <c r="G12" s="460" t="s">
        <v>128</v>
      </c>
      <c r="H12" s="460" t="s">
        <v>128</v>
      </c>
      <c r="I12" s="468" t="s">
        <v>23</v>
      </c>
      <c r="J12" s="496" t="s">
        <v>128</v>
      </c>
      <c r="K12" s="468" t="s">
        <v>128</v>
      </c>
      <c r="L12" s="278" t="s">
        <v>23</v>
      </c>
    </row>
    <row r="13" spans="1:12" s="216" customFormat="1" ht="49.5" customHeight="1">
      <c r="A13" s="280" t="s">
        <v>253</v>
      </c>
      <c r="B13" s="281" t="s">
        <v>113</v>
      </c>
      <c r="C13" s="282" t="s">
        <v>233</v>
      </c>
      <c r="D13" s="288" t="s">
        <v>23</v>
      </c>
      <c r="E13" s="484" t="s">
        <v>23</v>
      </c>
      <c r="F13" s="289" t="s">
        <v>23</v>
      </c>
      <c r="G13" s="288" t="s">
        <v>304</v>
      </c>
      <c r="H13" s="288" t="s">
        <v>305</v>
      </c>
      <c r="I13" s="462" t="s">
        <v>219</v>
      </c>
      <c r="J13" s="641" t="s">
        <v>329</v>
      </c>
      <c r="K13" s="462" t="s">
        <v>305</v>
      </c>
      <c r="L13" s="287" t="s">
        <v>220</v>
      </c>
    </row>
    <row r="14" spans="1:12" s="195" customFormat="1" ht="49.5" customHeight="1">
      <c r="A14" s="280" t="s">
        <v>167</v>
      </c>
      <c r="B14" s="301" t="s">
        <v>114</v>
      </c>
      <c r="C14" s="282" t="s">
        <v>221</v>
      </c>
      <c r="D14" s="288" t="s">
        <v>313</v>
      </c>
      <c r="E14" s="484" t="s">
        <v>334</v>
      </c>
      <c r="F14" s="276" t="s">
        <v>222</v>
      </c>
      <c r="G14" s="455" t="s">
        <v>128</v>
      </c>
      <c r="H14" s="455" t="s">
        <v>128</v>
      </c>
      <c r="I14" s="463" t="s">
        <v>128</v>
      </c>
      <c r="J14" s="277" t="s">
        <v>128</v>
      </c>
      <c r="K14" s="463" t="s">
        <v>128</v>
      </c>
      <c r="L14" s="276" t="s">
        <v>128</v>
      </c>
    </row>
    <row r="15" spans="1:12" s="195" customFormat="1" ht="49.5" customHeight="1">
      <c r="A15" s="639" t="s">
        <v>135</v>
      </c>
      <c r="B15" s="634" t="s">
        <v>115</v>
      </c>
      <c r="C15" s="640" t="s">
        <v>223</v>
      </c>
      <c r="D15" s="682" t="s">
        <v>335</v>
      </c>
      <c r="E15" s="683"/>
      <c r="F15" s="683"/>
      <c r="G15" s="683"/>
      <c r="H15" s="683"/>
      <c r="I15" s="683"/>
      <c r="J15" s="683"/>
      <c r="K15" s="683"/>
      <c r="L15" s="684"/>
    </row>
    <row r="16" spans="1:12" s="195" customFormat="1" ht="49.5" customHeight="1">
      <c r="A16" s="280" t="s">
        <v>225</v>
      </c>
      <c r="B16" s="281" t="s">
        <v>116</v>
      </c>
      <c r="C16" s="282"/>
      <c r="D16" s="288" t="s">
        <v>325</v>
      </c>
      <c r="E16" s="484" t="s">
        <v>288</v>
      </c>
      <c r="F16" s="273" t="s">
        <v>226</v>
      </c>
      <c r="G16" s="456" t="s">
        <v>325</v>
      </c>
      <c r="H16" s="456" t="s">
        <v>302</v>
      </c>
      <c r="I16" s="464" t="s">
        <v>227</v>
      </c>
      <c r="J16" s="642" t="s">
        <v>329</v>
      </c>
      <c r="K16" s="464" t="s">
        <v>302</v>
      </c>
      <c r="L16" s="275" t="s">
        <v>228</v>
      </c>
    </row>
    <row r="17" spans="1:12" s="216" customFormat="1" ht="49.5" customHeight="1">
      <c r="A17" s="280" t="s">
        <v>144</v>
      </c>
      <c r="B17" s="281" t="s">
        <v>117</v>
      </c>
      <c r="C17" s="282" t="s">
        <v>176</v>
      </c>
      <c r="D17" s="288" t="s">
        <v>296</v>
      </c>
      <c r="E17" s="484" t="s">
        <v>305</v>
      </c>
      <c r="F17" s="279" t="s">
        <v>219</v>
      </c>
      <c r="G17" s="457" t="s">
        <v>306</v>
      </c>
      <c r="H17" s="457" t="s">
        <v>319</v>
      </c>
      <c r="I17" s="465" t="s">
        <v>229</v>
      </c>
      <c r="J17" s="283" t="s">
        <v>301</v>
      </c>
      <c r="K17" s="465" t="s">
        <v>312</v>
      </c>
      <c r="L17" s="284" t="s">
        <v>224</v>
      </c>
    </row>
    <row r="18" spans="1:12" s="195" customFormat="1" ht="49.5" customHeight="1">
      <c r="A18" s="290" t="s">
        <v>129</v>
      </c>
      <c r="B18" s="291" t="s">
        <v>143</v>
      </c>
      <c r="C18" s="292" t="s">
        <v>181</v>
      </c>
      <c r="D18" s="453" t="s">
        <v>23</v>
      </c>
      <c r="E18" s="487" t="s">
        <v>23</v>
      </c>
      <c r="F18" s="490" t="s">
        <v>128</v>
      </c>
      <c r="G18" s="458" t="s">
        <v>306</v>
      </c>
      <c r="H18" s="458" t="s">
        <v>312</v>
      </c>
      <c r="I18" s="466" t="s">
        <v>224</v>
      </c>
      <c r="J18" s="494" t="s">
        <v>301</v>
      </c>
      <c r="K18" s="466" t="s">
        <v>312</v>
      </c>
      <c r="L18" s="272" t="s">
        <v>230</v>
      </c>
    </row>
    <row r="19" spans="1:12" s="195" customFormat="1" ht="49.5" customHeight="1">
      <c r="A19" s="334" t="s">
        <v>146</v>
      </c>
      <c r="B19" s="301" t="s">
        <v>140</v>
      </c>
      <c r="C19" s="282" t="s">
        <v>231</v>
      </c>
      <c r="D19" s="288" t="s">
        <v>23</v>
      </c>
      <c r="E19" s="484" t="s">
        <v>23</v>
      </c>
      <c r="F19" s="287" t="s">
        <v>128</v>
      </c>
      <c r="G19" s="459" t="s">
        <v>284</v>
      </c>
      <c r="H19" s="459" t="s">
        <v>307</v>
      </c>
      <c r="I19" s="462" t="s">
        <v>232</v>
      </c>
      <c r="J19" s="641" t="s">
        <v>329</v>
      </c>
      <c r="K19" s="462" t="s">
        <v>337</v>
      </c>
      <c r="L19" s="289" t="s">
        <v>226</v>
      </c>
    </row>
    <row r="20" spans="1:12" ht="49.5" customHeight="1">
      <c r="A20" s="293" t="s">
        <v>130</v>
      </c>
      <c r="B20" s="291" t="s">
        <v>118</v>
      </c>
      <c r="C20" s="292" t="s">
        <v>233</v>
      </c>
      <c r="D20" s="453" t="s">
        <v>23</v>
      </c>
      <c r="E20" s="487" t="s">
        <v>23</v>
      </c>
      <c r="F20" s="491" t="s">
        <v>23</v>
      </c>
      <c r="G20" s="286" t="s">
        <v>326</v>
      </c>
      <c r="H20" s="286" t="s">
        <v>302</v>
      </c>
      <c r="I20" s="467" t="s">
        <v>234</v>
      </c>
      <c r="J20" s="495" t="s">
        <v>313</v>
      </c>
      <c r="K20" s="467" t="s">
        <v>302</v>
      </c>
      <c r="L20" s="285" t="s">
        <v>235</v>
      </c>
    </row>
    <row r="21" spans="1:12" ht="49.5" customHeight="1">
      <c r="A21" s="294" t="s">
        <v>137</v>
      </c>
      <c r="B21" s="295" t="s">
        <v>119</v>
      </c>
      <c r="C21" s="296" t="s">
        <v>233</v>
      </c>
      <c r="D21" s="454" t="s">
        <v>319</v>
      </c>
      <c r="E21" s="488" t="s">
        <v>298</v>
      </c>
      <c r="F21" s="492" t="s">
        <v>236</v>
      </c>
      <c r="G21" s="460" t="s">
        <v>128</v>
      </c>
      <c r="H21" s="460" t="s">
        <v>128</v>
      </c>
      <c r="I21" s="468" t="s">
        <v>23</v>
      </c>
      <c r="J21" s="496" t="s">
        <v>128</v>
      </c>
      <c r="K21" s="468" t="s">
        <v>128</v>
      </c>
      <c r="L21" s="278" t="s">
        <v>23</v>
      </c>
    </row>
    <row r="22" spans="1:12" s="216" customFormat="1" ht="49.5" customHeight="1">
      <c r="A22" s="476" t="s">
        <v>253</v>
      </c>
      <c r="B22" s="477" t="s">
        <v>113</v>
      </c>
      <c r="C22" s="478" t="s">
        <v>272</v>
      </c>
      <c r="D22" s="479" t="s">
        <v>23</v>
      </c>
      <c r="E22" s="489" t="s">
        <v>23</v>
      </c>
      <c r="F22" s="221" t="s">
        <v>23</v>
      </c>
      <c r="G22" s="479" t="s">
        <v>305</v>
      </c>
      <c r="H22" s="479" t="s">
        <v>302</v>
      </c>
      <c r="I22" s="480" t="s">
        <v>273</v>
      </c>
      <c r="J22" s="643" t="s">
        <v>329</v>
      </c>
      <c r="K22" s="480" t="s">
        <v>302</v>
      </c>
      <c r="L22" s="481" t="s">
        <v>269</v>
      </c>
    </row>
  </sheetData>
  <sheetProtection/>
  <mergeCells count="6">
    <mergeCell ref="C1:L1"/>
    <mergeCell ref="C2:L2"/>
    <mergeCell ref="A6:B6"/>
    <mergeCell ref="D10:L10"/>
    <mergeCell ref="D11:L11"/>
    <mergeCell ref="D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24"/>
  <sheetViews>
    <sheetView zoomScalePageLayoutView="0" workbookViewId="0" topLeftCell="A1">
      <selection activeCell="F13" sqref="F13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3" width="11.59765625" style="0" customWidth="1"/>
    <col min="4" max="5" width="8.59765625" style="0" customWidth="1"/>
    <col min="6" max="6" width="13.8984375" style="0" customWidth="1"/>
    <col min="7" max="8" width="8.59765625" style="0" customWidth="1"/>
    <col min="9" max="9" width="13.5" style="0" customWidth="1"/>
    <col min="10" max="11" width="8.59765625" style="0" customWidth="1"/>
    <col min="12" max="12" width="10.3984375" style="0" customWidth="1"/>
    <col min="13" max="14" width="8.59765625" style="0" customWidth="1"/>
    <col min="15" max="15" width="10.8984375" style="0" customWidth="1"/>
  </cols>
  <sheetData>
    <row r="1" spans="1:15" ht="27">
      <c r="A1" s="25"/>
      <c r="B1" s="25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spans="1:15" ht="19.5">
      <c r="A2" s="36" t="s">
        <v>24</v>
      </c>
      <c r="B2" s="36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</row>
    <row r="3" spans="1:15" ht="19.5">
      <c r="A3" s="15"/>
      <c r="B3" s="15"/>
      <c r="C3" s="15"/>
      <c r="D3" s="15"/>
      <c r="E3" s="15"/>
      <c r="F3" s="38"/>
      <c r="G3" s="38"/>
      <c r="H3" s="38"/>
      <c r="I3" s="14"/>
      <c r="J3" s="14"/>
      <c r="K3" s="14"/>
      <c r="L3" s="14"/>
      <c r="M3" s="14"/>
      <c r="N3" s="14"/>
      <c r="O3" s="15"/>
    </row>
    <row r="4" spans="1:15" ht="44.25" customHeight="1">
      <c r="A4" s="15"/>
      <c r="B4" s="15"/>
      <c r="C4" s="15"/>
      <c r="D4" s="15"/>
      <c r="E4" s="15"/>
      <c r="F4" s="29"/>
      <c r="G4" s="29"/>
      <c r="H4" s="29"/>
      <c r="I4" s="14"/>
      <c r="J4" s="14"/>
      <c r="K4" s="14"/>
      <c r="L4" s="14"/>
      <c r="M4" s="14"/>
      <c r="N4" s="14"/>
      <c r="O4" s="15"/>
    </row>
    <row r="5" spans="1:15" ht="13.5">
      <c r="A5" s="7" t="s">
        <v>30</v>
      </c>
      <c r="B5" s="268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300"/>
    </row>
    <row r="6" spans="1:15" ht="13.5">
      <c r="A6" s="686" t="s">
        <v>0</v>
      </c>
      <c r="B6" s="687"/>
      <c r="C6" s="297" t="s">
        <v>1</v>
      </c>
      <c r="D6" s="511" t="s">
        <v>257</v>
      </c>
      <c r="E6" s="297" t="s">
        <v>258</v>
      </c>
      <c r="F6" s="299" t="s">
        <v>7</v>
      </c>
      <c r="G6" s="526" t="s">
        <v>257</v>
      </c>
      <c r="H6" s="407" t="s">
        <v>258</v>
      </c>
      <c r="I6" s="299" t="s">
        <v>6</v>
      </c>
      <c r="J6" s="526" t="s">
        <v>257</v>
      </c>
      <c r="K6" s="527" t="s">
        <v>258</v>
      </c>
      <c r="L6" s="502" t="s">
        <v>14</v>
      </c>
      <c r="M6" s="528" t="s">
        <v>257</v>
      </c>
      <c r="N6" s="529" t="s">
        <v>258</v>
      </c>
      <c r="O6" s="299" t="s">
        <v>10</v>
      </c>
    </row>
    <row r="7" spans="1:97" s="211" customFormat="1" ht="49.5" customHeight="1">
      <c r="A7" s="306" t="s">
        <v>151</v>
      </c>
      <c r="B7" s="301" t="s">
        <v>100</v>
      </c>
      <c r="C7" s="307" t="s">
        <v>194</v>
      </c>
      <c r="D7" s="512" t="s">
        <v>278</v>
      </c>
      <c r="E7" s="515" t="s">
        <v>316</v>
      </c>
      <c r="F7" s="507" t="s">
        <v>195</v>
      </c>
      <c r="G7" s="505" t="s">
        <v>278</v>
      </c>
      <c r="H7" s="308" t="s">
        <v>316</v>
      </c>
      <c r="I7" s="507" t="s">
        <v>196</v>
      </c>
      <c r="J7" s="505" t="s">
        <v>74</v>
      </c>
      <c r="K7" s="499" t="s">
        <v>74</v>
      </c>
      <c r="L7" s="503" t="s">
        <v>23</v>
      </c>
      <c r="M7" s="500" t="s">
        <v>74</v>
      </c>
      <c r="N7" s="522" t="s">
        <v>74</v>
      </c>
      <c r="O7" s="302" t="s">
        <v>23</v>
      </c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</row>
    <row r="8" spans="1:15" ht="49.5" customHeight="1">
      <c r="A8" s="644" t="s">
        <v>168</v>
      </c>
      <c r="B8" s="634" t="s">
        <v>101</v>
      </c>
      <c r="C8" s="645" t="s">
        <v>208</v>
      </c>
      <c r="D8" s="688" t="s">
        <v>338</v>
      </c>
      <c r="E8" s="689"/>
      <c r="F8" s="689"/>
      <c r="G8" s="689"/>
      <c r="H8" s="689"/>
      <c r="I8" s="690"/>
      <c r="J8" s="498" t="s">
        <v>74</v>
      </c>
      <c r="K8" s="520" t="s">
        <v>74</v>
      </c>
      <c r="L8" s="351" t="s">
        <v>23</v>
      </c>
      <c r="M8" s="350" t="s">
        <v>74</v>
      </c>
      <c r="N8" s="521" t="s">
        <v>74</v>
      </c>
      <c r="O8" s="351" t="s">
        <v>23</v>
      </c>
    </row>
    <row r="9" spans="1:97" s="211" customFormat="1" ht="49.5" customHeight="1">
      <c r="A9" s="310" t="s">
        <v>133</v>
      </c>
      <c r="B9" s="309" t="s">
        <v>93</v>
      </c>
      <c r="C9" s="335" t="s">
        <v>209</v>
      </c>
      <c r="D9" s="593" t="s">
        <v>317</v>
      </c>
      <c r="E9" s="335" t="s">
        <v>316</v>
      </c>
      <c r="F9" s="508" t="s">
        <v>210</v>
      </c>
      <c r="G9" s="517" t="s">
        <v>280</v>
      </c>
      <c r="H9" s="337" t="s">
        <v>294</v>
      </c>
      <c r="I9" s="508" t="s">
        <v>211</v>
      </c>
      <c r="J9" s="517" t="s">
        <v>74</v>
      </c>
      <c r="K9" s="523" t="s">
        <v>74</v>
      </c>
      <c r="L9" s="336" t="s">
        <v>23</v>
      </c>
      <c r="M9" s="501" t="s">
        <v>74</v>
      </c>
      <c r="N9" s="338" t="s">
        <v>74</v>
      </c>
      <c r="O9" s="336" t="s">
        <v>23</v>
      </c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</row>
    <row r="10" spans="1:15" s="361" customFormat="1" ht="49.5" customHeight="1">
      <c r="A10" s="303" t="s">
        <v>150</v>
      </c>
      <c r="B10" s="304" t="s">
        <v>99</v>
      </c>
      <c r="C10" s="305" t="s">
        <v>212</v>
      </c>
      <c r="D10" s="524" t="s">
        <v>279</v>
      </c>
      <c r="E10" s="525" t="s">
        <v>316</v>
      </c>
      <c r="F10" s="513" t="s">
        <v>213</v>
      </c>
      <c r="G10" s="516" t="s">
        <v>279</v>
      </c>
      <c r="H10" s="518" t="s">
        <v>316</v>
      </c>
      <c r="I10" s="506" t="s">
        <v>206</v>
      </c>
      <c r="J10" s="498" t="s">
        <v>74</v>
      </c>
      <c r="K10" s="520" t="s">
        <v>74</v>
      </c>
      <c r="L10" s="351" t="s">
        <v>23</v>
      </c>
      <c r="M10" s="350" t="s">
        <v>74</v>
      </c>
      <c r="N10" s="521" t="s">
        <v>74</v>
      </c>
      <c r="O10" s="351" t="s">
        <v>23</v>
      </c>
    </row>
    <row r="11" spans="1:97" s="211" customFormat="1" ht="49.5" customHeight="1">
      <c r="A11" s="306" t="s">
        <v>141</v>
      </c>
      <c r="B11" s="301" t="s">
        <v>100</v>
      </c>
      <c r="C11" s="307" t="s">
        <v>156</v>
      </c>
      <c r="D11" s="512" t="s">
        <v>280</v>
      </c>
      <c r="E11" s="515" t="s">
        <v>318</v>
      </c>
      <c r="F11" s="507" t="s">
        <v>214</v>
      </c>
      <c r="G11" s="505" t="s">
        <v>316</v>
      </c>
      <c r="H11" s="308" t="s">
        <v>281</v>
      </c>
      <c r="I11" s="507" t="s">
        <v>215</v>
      </c>
      <c r="J11" s="505" t="s">
        <v>74</v>
      </c>
      <c r="K11" s="499" t="s">
        <v>74</v>
      </c>
      <c r="L11" s="503" t="s">
        <v>23</v>
      </c>
      <c r="M11" s="500" t="s">
        <v>74</v>
      </c>
      <c r="N11" s="522" t="s">
        <v>74</v>
      </c>
      <c r="O11" s="302" t="s">
        <v>23</v>
      </c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</row>
    <row r="12" spans="1:97" s="363" customFormat="1" ht="49.5" customHeight="1">
      <c r="A12" s="306" t="s">
        <v>168</v>
      </c>
      <c r="B12" s="301" t="s">
        <v>101</v>
      </c>
      <c r="C12" s="307" t="s">
        <v>216</v>
      </c>
      <c r="D12" s="512" t="s">
        <v>280</v>
      </c>
      <c r="E12" s="515" t="s">
        <v>281</v>
      </c>
      <c r="F12" s="513" t="s">
        <v>165</v>
      </c>
      <c r="G12" s="516" t="s">
        <v>332</v>
      </c>
      <c r="H12" s="518" t="s">
        <v>282</v>
      </c>
      <c r="I12" s="506" t="s">
        <v>217</v>
      </c>
      <c r="J12" s="498" t="s">
        <v>74</v>
      </c>
      <c r="K12" s="520" t="s">
        <v>74</v>
      </c>
      <c r="L12" s="351" t="s">
        <v>23</v>
      </c>
      <c r="M12" s="350" t="s">
        <v>74</v>
      </c>
      <c r="N12" s="521" t="s">
        <v>74</v>
      </c>
      <c r="O12" s="351" t="s">
        <v>23</v>
      </c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</row>
    <row r="13" spans="1:97" s="377" customFormat="1" ht="49.5" customHeight="1">
      <c r="A13" s="371" t="s">
        <v>158</v>
      </c>
      <c r="B13" s="372" t="s">
        <v>102</v>
      </c>
      <c r="C13" s="373" t="s">
        <v>218</v>
      </c>
      <c r="D13" s="497" t="s">
        <v>74</v>
      </c>
      <c r="E13" s="373" t="s">
        <v>74</v>
      </c>
      <c r="F13" s="514" t="s">
        <v>23</v>
      </c>
      <c r="G13" s="339" t="s">
        <v>74</v>
      </c>
      <c r="H13" s="519" t="s">
        <v>74</v>
      </c>
      <c r="I13" s="509" t="s">
        <v>23</v>
      </c>
      <c r="J13" s="625">
        <v>45047</v>
      </c>
      <c r="K13" s="626">
        <v>45054</v>
      </c>
      <c r="L13" s="340" t="s">
        <v>292</v>
      </c>
      <c r="M13" s="627">
        <v>45048</v>
      </c>
      <c r="N13" s="628">
        <v>45055</v>
      </c>
      <c r="O13" s="340" t="s">
        <v>203</v>
      </c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</row>
    <row r="14" spans="1:15" s="361" customFormat="1" ht="49.5" customHeight="1">
      <c r="A14" s="530" t="s">
        <v>150</v>
      </c>
      <c r="B14" s="531" t="s">
        <v>99</v>
      </c>
      <c r="C14" s="532" t="s">
        <v>274</v>
      </c>
      <c r="D14" s="533" t="s">
        <v>316</v>
      </c>
      <c r="E14" s="532" t="s">
        <v>283</v>
      </c>
      <c r="F14" s="534" t="s">
        <v>275</v>
      </c>
      <c r="G14" s="646" t="s">
        <v>317</v>
      </c>
      <c r="H14" s="535" t="s">
        <v>283</v>
      </c>
      <c r="I14" s="536" t="s">
        <v>256</v>
      </c>
      <c r="J14" s="537" t="s">
        <v>74</v>
      </c>
      <c r="K14" s="538" t="s">
        <v>74</v>
      </c>
      <c r="L14" s="539" t="s">
        <v>23</v>
      </c>
      <c r="M14" s="540" t="s">
        <v>74</v>
      </c>
      <c r="N14" s="541" t="s">
        <v>74</v>
      </c>
      <c r="O14" s="539" t="s">
        <v>23</v>
      </c>
    </row>
    <row r="19" ht="13.5">
      <c r="O19" s="193"/>
    </row>
    <row r="24" spans="6:8" ht="22.5" customHeight="1">
      <c r="F24" s="194"/>
      <c r="G24" s="194"/>
      <c r="H24" s="194"/>
    </row>
    <row r="34" ht="22.5" customHeight="1"/>
  </sheetData>
  <sheetProtection/>
  <mergeCells count="4">
    <mergeCell ref="C1:O1"/>
    <mergeCell ref="C2:O2"/>
    <mergeCell ref="A6:B6"/>
    <mergeCell ref="D8:I8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5"/>
  <sheetViews>
    <sheetView zoomScalePageLayoutView="0" workbookViewId="0" topLeftCell="A1">
      <selection activeCell="D13" sqref="D13:L13"/>
    </sheetView>
  </sheetViews>
  <sheetFormatPr defaultColWidth="8.796875" defaultRowHeight="14.25"/>
  <cols>
    <col min="1" max="1" width="21.3984375" style="5" customWidth="1"/>
    <col min="2" max="2" width="6.69921875" style="20" customWidth="1"/>
    <col min="3" max="3" width="7.59765625" style="1" customWidth="1"/>
    <col min="4" max="5" width="8.59765625" style="1" customWidth="1"/>
    <col min="6" max="6" width="10.59765625" style="1" customWidth="1"/>
    <col min="7" max="8" width="8.59765625" style="1" customWidth="1"/>
    <col min="9" max="9" width="10.59765625" style="1" customWidth="1"/>
    <col min="10" max="11" width="8.59765625" style="1" customWidth="1"/>
    <col min="12" max="12" width="10.59765625" style="1" customWidth="1"/>
    <col min="13" max="16384" width="9" style="5" customWidth="1"/>
  </cols>
  <sheetData>
    <row r="1" ht="14.25">
      <c r="A1" s="3"/>
    </row>
    <row r="2" spans="1:12" ht="27">
      <c r="A2" s="3"/>
      <c r="C2" s="691"/>
      <c r="D2" s="691"/>
      <c r="E2" s="691"/>
      <c r="F2" s="691"/>
      <c r="G2" s="691"/>
      <c r="H2" s="691"/>
      <c r="I2" s="691"/>
      <c r="J2" s="691"/>
      <c r="K2" s="691"/>
      <c r="L2" s="691"/>
    </row>
    <row r="3" spans="1:12" ht="23.25" customHeight="1">
      <c r="A3" s="3"/>
      <c r="C3" s="692"/>
      <c r="D3" s="692"/>
      <c r="E3" s="692"/>
      <c r="F3" s="692"/>
      <c r="G3" s="692"/>
      <c r="H3" s="692"/>
      <c r="I3" s="692"/>
      <c r="J3" s="692"/>
      <c r="K3" s="692"/>
      <c r="L3" s="692"/>
    </row>
    <row r="4" spans="2:12" ht="14.25" customHeight="1">
      <c r="B4" s="6"/>
      <c r="F4" s="29"/>
      <c r="G4" s="29"/>
      <c r="H4" s="29"/>
      <c r="I4" s="11"/>
      <c r="J4" s="11"/>
      <c r="K4" s="11"/>
      <c r="L4" s="166"/>
    </row>
    <row r="5" spans="2:12" ht="15" customHeight="1">
      <c r="B5" s="6"/>
      <c r="F5" s="29"/>
      <c r="G5" s="29"/>
      <c r="H5" s="29"/>
      <c r="I5" s="11"/>
      <c r="J5" s="11"/>
      <c r="K5" s="11"/>
      <c r="L5" s="166"/>
    </row>
    <row r="6" spans="2:12" ht="15" customHeight="1">
      <c r="B6" s="6"/>
      <c r="F6" s="29"/>
      <c r="G6" s="29"/>
      <c r="H6" s="29"/>
      <c r="I6" s="11"/>
      <c r="J6" s="11"/>
      <c r="K6" s="11"/>
      <c r="L6" s="166"/>
    </row>
    <row r="7" spans="1:12" ht="19.5" customHeigh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4"/>
    </row>
    <row r="8" spans="1:12" ht="16.5" customHeight="1">
      <c r="A8" s="189" t="s">
        <v>34</v>
      </c>
      <c r="B8" s="168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686" t="s">
        <v>0</v>
      </c>
      <c r="B9" s="695"/>
      <c r="C9" s="297" t="s">
        <v>1</v>
      </c>
      <c r="D9" s="382" t="s">
        <v>259</v>
      </c>
      <c r="E9" s="382" t="s">
        <v>260</v>
      </c>
      <c r="F9" s="311" t="s">
        <v>3</v>
      </c>
      <c r="G9" s="542" t="s">
        <v>259</v>
      </c>
      <c r="H9" s="542" t="s">
        <v>260</v>
      </c>
      <c r="I9" s="543" t="s">
        <v>4</v>
      </c>
      <c r="J9" s="383" t="s">
        <v>259</v>
      </c>
      <c r="K9" s="544" t="s">
        <v>260</v>
      </c>
      <c r="L9" s="311" t="s">
        <v>5</v>
      </c>
    </row>
    <row r="10" spans="1:12" s="22" customFormat="1" ht="54.75" customHeight="1">
      <c r="A10" s="314" t="s">
        <v>138</v>
      </c>
      <c r="B10" s="315" t="s">
        <v>120</v>
      </c>
      <c r="C10" s="316" t="s">
        <v>197</v>
      </c>
      <c r="D10" s="596">
        <v>45040</v>
      </c>
      <c r="E10" s="596">
        <v>45048</v>
      </c>
      <c r="F10" s="545" t="s">
        <v>198</v>
      </c>
      <c r="G10" s="320" t="s">
        <v>304</v>
      </c>
      <c r="H10" s="320" t="s">
        <v>305</v>
      </c>
      <c r="I10" s="341" t="s">
        <v>180</v>
      </c>
      <c r="J10" s="546" t="s">
        <v>284</v>
      </c>
      <c r="K10" s="320" t="s">
        <v>305</v>
      </c>
      <c r="L10" s="319" t="s">
        <v>174</v>
      </c>
    </row>
    <row r="11" spans="1:12" s="22" customFormat="1" ht="54.75" customHeight="1">
      <c r="A11" s="312" t="s">
        <v>134</v>
      </c>
      <c r="B11" s="331" t="s">
        <v>121</v>
      </c>
      <c r="C11" s="242" t="s">
        <v>199</v>
      </c>
      <c r="D11" s="597">
        <v>45040</v>
      </c>
      <c r="E11" s="597">
        <v>45048</v>
      </c>
      <c r="F11" s="357" t="s">
        <v>178</v>
      </c>
      <c r="G11" s="629" t="s">
        <v>329</v>
      </c>
      <c r="H11" s="629" t="s">
        <v>329</v>
      </c>
      <c r="I11" s="317" t="s">
        <v>180</v>
      </c>
      <c r="J11" s="547" t="s">
        <v>284</v>
      </c>
      <c r="K11" s="318" t="s">
        <v>305</v>
      </c>
      <c r="L11" s="321" t="s">
        <v>200</v>
      </c>
    </row>
    <row r="12" spans="1:12" s="22" customFormat="1" ht="54.75" customHeight="1">
      <c r="A12" s="314" t="s">
        <v>139</v>
      </c>
      <c r="B12" s="315" t="s">
        <v>120</v>
      </c>
      <c r="C12" s="316" t="s">
        <v>197</v>
      </c>
      <c r="D12" s="596">
        <v>45044</v>
      </c>
      <c r="E12" s="596">
        <v>45056</v>
      </c>
      <c r="F12" s="545" t="s">
        <v>248</v>
      </c>
      <c r="G12" s="320" t="s">
        <v>306</v>
      </c>
      <c r="H12" s="320" t="s">
        <v>307</v>
      </c>
      <c r="I12" s="341" t="s">
        <v>232</v>
      </c>
      <c r="J12" s="546" t="s">
        <v>319</v>
      </c>
      <c r="K12" s="320" t="s">
        <v>302</v>
      </c>
      <c r="L12" s="319" t="s">
        <v>227</v>
      </c>
    </row>
    <row r="13" spans="1:12" s="22" customFormat="1" ht="54.75" customHeight="1">
      <c r="A13" s="312" t="s">
        <v>136</v>
      </c>
      <c r="B13" s="313" t="s">
        <v>121</v>
      </c>
      <c r="C13" s="242" t="s">
        <v>247</v>
      </c>
      <c r="D13" s="696" t="s">
        <v>336</v>
      </c>
      <c r="E13" s="697"/>
      <c r="F13" s="697"/>
      <c r="G13" s="697"/>
      <c r="H13" s="697"/>
      <c r="I13" s="697"/>
      <c r="J13" s="697"/>
      <c r="K13" s="697"/>
      <c r="L13" s="698"/>
    </row>
    <row r="14" ht="14.25">
      <c r="A14" s="3"/>
    </row>
    <row r="15" ht="14.25">
      <c r="A15" s="3"/>
    </row>
  </sheetData>
  <sheetProtection/>
  <mergeCells count="5">
    <mergeCell ref="C2:L2"/>
    <mergeCell ref="C3:L3"/>
    <mergeCell ref="A7:L7"/>
    <mergeCell ref="A9:B9"/>
    <mergeCell ref="D13:L13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"/>
  <sheetViews>
    <sheetView workbookViewId="0" topLeftCell="A1">
      <selection activeCell="E12" sqref="E12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3" width="11.09765625" style="1" customWidth="1"/>
    <col min="4" max="5" width="8.59765625" style="1" customWidth="1"/>
    <col min="6" max="6" width="11.59765625" style="1" customWidth="1"/>
    <col min="7" max="8" width="8.59765625" style="1" customWidth="1"/>
    <col min="9" max="9" width="11.59765625" style="1" customWidth="1"/>
    <col min="10" max="11" width="8.59765625" style="1" customWidth="1"/>
    <col min="12" max="12" width="11.59765625" style="1" customWidth="1"/>
    <col min="13" max="14" width="8.59765625" style="1" customWidth="1"/>
    <col min="15" max="15" width="11.59765625" style="1" customWidth="1"/>
    <col min="16" max="16384" width="9" style="5" customWidth="1"/>
  </cols>
  <sheetData>
    <row r="1" spans="1:15" ht="34.5" customHeight="1">
      <c r="A1"/>
      <c r="C1" s="164"/>
      <c r="D1" s="164"/>
      <c r="E1" s="164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spans="6:15" ht="19.5" customHeight="1">
      <c r="F2" s="679"/>
      <c r="G2" s="679"/>
      <c r="H2" s="679"/>
      <c r="I2" s="679"/>
      <c r="J2" s="679"/>
      <c r="K2" s="679"/>
      <c r="L2" s="679"/>
      <c r="M2" s="679"/>
      <c r="N2" s="679"/>
      <c r="O2" s="679"/>
    </row>
    <row r="3" spans="6:15" ht="14.25">
      <c r="F3" s="35"/>
      <c r="G3" s="35"/>
      <c r="H3" s="35"/>
      <c r="I3" s="14"/>
      <c r="J3" s="14"/>
      <c r="K3" s="14"/>
      <c r="L3" s="5"/>
      <c r="M3" s="5"/>
      <c r="N3" s="5"/>
      <c r="O3" s="165"/>
    </row>
    <row r="4" spans="6:15" ht="14.25">
      <c r="F4" s="29"/>
      <c r="G4" s="29"/>
      <c r="H4" s="29"/>
      <c r="I4" s="11"/>
      <c r="J4" s="11"/>
      <c r="K4" s="11"/>
      <c r="L4" s="3"/>
      <c r="M4" s="3"/>
      <c r="N4" s="3"/>
      <c r="O4" s="166"/>
    </row>
    <row r="5" spans="1:16" ht="16.5" customHeight="1">
      <c r="A5" s="167"/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5" ht="18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6" ht="16.5" customHeight="1">
      <c r="A7" s="7" t="s">
        <v>31</v>
      </c>
      <c r="B7" s="268"/>
      <c r="C7" s="13"/>
      <c r="D7" s="13"/>
      <c r="E7" s="13"/>
      <c r="F7" s="13"/>
      <c r="G7" s="13"/>
      <c r="H7" s="13"/>
      <c r="I7" s="13"/>
      <c r="J7" s="13"/>
      <c r="K7" s="13"/>
      <c r="L7" s="322"/>
      <c r="M7" s="322"/>
      <c r="N7" s="322"/>
      <c r="O7" s="13"/>
      <c r="P7" s="1"/>
    </row>
    <row r="8" spans="1:15" ht="19.5" customHeight="1">
      <c r="A8" s="686" t="s">
        <v>0</v>
      </c>
      <c r="B8" s="687"/>
      <c r="C8" s="297" t="s">
        <v>1</v>
      </c>
      <c r="D8" s="297" t="s">
        <v>257</v>
      </c>
      <c r="E8" s="297" t="s">
        <v>258</v>
      </c>
      <c r="F8" s="298" t="s">
        <v>122</v>
      </c>
      <c r="G8" s="381" t="s">
        <v>257</v>
      </c>
      <c r="H8" s="381" t="s">
        <v>258</v>
      </c>
      <c r="I8" s="504" t="s">
        <v>2</v>
      </c>
      <c r="J8" s="380" t="s">
        <v>257</v>
      </c>
      <c r="K8" s="567" t="s">
        <v>258</v>
      </c>
      <c r="L8" s="510" t="s">
        <v>14</v>
      </c>
      <c r="M8" s="452" t="s">
        <v>257</v>
      </c>
      <c r="N8" s="270" t="s">
        <v>258</v>
      </c>
      <c r="O8" s="510" t="s">
        <v>10</v>
      </c>
    </row>
    <row r="9" spans="1:15" s="30" customFormat="1" ht="40.5" customHeight="1">
      <c r="A9" s="365" t="s">
        <v>132</v>
      </c>
      <c r="B9" s="378" t="s">
        <v>123</v>
      </c>
      <c r="C9" s="378" t="s">
        <v>249</v>
      </c>
      <c r="D9" s="598">
        <v>45042</v>
      </c>
      <c r="E9" s="599">
        <v>45054</v>
      </c>
      <c r="F9" s="555" t="s">
        <v>250</v>
      </c>
      <c r="G9" s="548" t="s">
        <v>278</v>
      </c>
      <c r="H9" s="548" t="s">
        <v>294</v>
      </c>
      <c r="I9" s="557" t="s">
        <v>164</v>
      </c>
      <c r="J9" s="559" t="s">
        <v>74</v>
      </c>
      <c r="K9" s="566" t="s">
        <v>74</v>
      </c>
      <c r="L9" s="561" t="s">
        <v>23</v>
      </c>
      <c r="M9" s="550" t="s">
        <v>74</v>
      </c>
      <c r="N9" s="564" t="s">
        <v>74</v>
      </c>
      <c r="O9" s="561" t="s">
        <v>23</v>
      </c>
    </row>
    <row r="10" spans="1:15" ht="40.5" customHeight="1">
      <c r="A10" s="374" t="s">
        <v>330</v>
      </c>
      <c r="B10" s="333" t="s">
        <v>124</v>
      </c>
      <c r="C10" s="366" t="s">
        <v>331</v>
      </c>
      <c r="D10" s="600">
        <v>45042</v>
      </c>
      <c r="E10" s="601">
        <v>45048</v>
      </c>
      <c r="F10" s="364" t="s">
        <v>251</v>
      </c>
      <c r="G10" s="549" t="s">
        <v>280</v>
      </c>
      <c r="H10" s="549" t="s">
        <v>294</v>
      </c>
      <c r="I10" s="551" t="s">
        <v>205</v>
      </c>
      <c r="J10" s="558" t="s">
        <v>74</v>
      </c>
      <c r="K10" s="330" t="s">
        <v>74</v>
      </c>
      <c r="L10" s="368" t="s">
        <v>23</v>
      </c>
      <c r="M10" s="554" t="s">
        <v>74</v>
      </c>
      <c r="N10" s="367" t="s">
        <v>74</v>
      </c>
      <c r="O10" s="368" t="s">
        <v>23</v>
      </c>
    </row>
    <row r="11" spans="1:15" ht="40.5" customHeight="1">
      <c r="A11" s="324" t="s">
        <v>127</v>
      </c>
      <c r="B11" s="325" t="s">
        <v>125</v>
      </c>
      <c r="C11" s="325" t="s">
        <v>252</v>
      </c>
      <c r="D11" s="602">
        <v>45042</v>
      </c>
      <c r="E11" s="603">
        <v>45054</v>
      </c>
      <c r="F11" s="332" t="s">
        <v>205</v>
      </c>
      <c r="G11" s="327" t="s">
        <v>278</v>
      </c>
      <c r="H11" s="327" t="s">
        <v>294</v>
      </c>
      <c r="I11" s="552" t="s">
        <v>164</v>
      </c>
      <c r="J11" s="560" t="s">
        <v>74</v>
      </c>
      <c r="K11" s="328" t="s">
        <v>74</v>
      </c>
      <c r="L11" s="565" t="s">
        <v>23</v>
      </c>
      <c r="M11" s="552" t="s">
        <v>74</v>
      </c>
      <c r="N11" s="326" t="s">
        <v>74</v>
      </c>
      <c r="O11" s="562" t="s">
        <v>23</v>
      </c>
    </row>
    <row r="12" spans="1:15" s="22" customFormat="1" ht="40.5" customHeight="1">
      <c r="A12" s="369" t="s">
        <v>131</v>
      </c>
      <c r="B12" s="370" t="s">
        <v>126</v>
      </c>
      <c r="C12" s="345" t="s">
        <v>249</v>
      </c>
      <c r="D12" s="604" t="s">
        <v>74</v>
      </c>
      <c r="E12" s="605" t="s">
        <v>74</v>
      </c>
      <c r="F12" s="556" t="s">
        <v>23</v>
      </c>
      <c r="G12" s="346" t="s">
        <v>74</v>
      </c>
      <c r="H12" s="346" t="s">
        <v>74</v>
      </c>
      <c r="I12" s="553" t="s">
        <v>23</v>
      </c>
      <c r="J12" s="608" t="s">
        <v>293</v>
      </c>
      <c r="K12" s="609">
        <v>45047</v>
      </c>
      <c r="L12" s="563" t="s">
        <v>206</v>
      </c>
      <c r="M12" s="610" t="s">
        <v>286</v>
      </c>
      <c r="N12" s="611">
        <v>45054</v>
      </c>
      <c r="O12" s="563" t="s">
        <v>205</v>
      </c>
    </row>
    <row r="13" spans="1:15" ht="40.5" customHeight="1">
      <c r="A13" s="568" t="s">
        <v>132</v>
      </c>
      <c r="B13" s="569" t="s">
        <v>124</v>
      </c>
      <c r="C13" s="570" t="s">
        <v>276</v>
      </c>
      <c r="D13" s="606">
        <v>45048</v>
      </c>
      <c r="E13" s="607">
        <v>45058</v>
      </c>
      <c r="F13" s="571" t="s">
        <v>277</v>
      </c>
      <c r="G13" s="572" t="s">
        <v>294</v>
      </c>
      <c r="H13" s="572" t="s">
        <v>295</v>
      </c>
      <c r="I13" s="573" t="s">
        <v>255</v>
      </c>
      <c r="J13" s="574" t="s">
        <v>74</v>
      </c>
      <c r="K13" s="575" t="s">
        <v>74</v>
      </c>
      <c r="L13" s="576" t="s">
        <v>23</v>
      </c>
      <c r="M13" s="577" t="s">
        <v>74</v>
      </c>
      <c r="N13" s="578" t="s">
        <v>74</v>
      </c>
      <c r="O13" s="576" t="s">
        <v>23</v>
      </c>
    </row>
    <row r="15" spans="1:15" ht="14.25">
      <c r="A15" s="170"/>
      <c r="B15" s="171"/>
      <c r="C15" s="172"/>
      <c r="D15" s="172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6" spans="1:15" ht="14.25">
      <c r="A16" s="174"/>
      <c r="B16" s="175"/>
      <c r="C16" s="176"/>
      <c r="D16" s="176"/>
      <c r="E16" s="176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5" ht="14.25">
      <c r="A17" s="178"/>
      <c r="B17" s="179"/>
      <c r="C17" s="179"/>
      <c r="D17" s="179"/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</row>
    <row r="18" spans="1:15" ht="14.25">
      <c r="A18" s="181"/>
      <c r="B18" s="175"/>
      <c r="C18" s="175"/>
      <c r="D18" s="175"/>
      <c r="E18" s="175"/>
      <c r="F18" s="182"/>
      <c r="G18" s="182"/>
      <c r="H18" s="182"/>
      <c r="I18" s="182"/>
      <c r="J18" s="182"/>
      <c r="K18" s="182"/>
      <c r="L18" s="182"/>
      <c r="M18" s="182"/>
      <c r="N18" s="182"/>
      <c r="O18" s="182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60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zoomScale="80" zoomScaleNormal="80" zoomScalePageLayoutView="0" workbookViewId="0" topLeftCell="A1">
      <selection activeCell="G5" sqref="G5"/>
    </sheetView>
  </sheetViews>
  <sheetFormatPr defaultColWidth="8.796875" defaultRowHeight="14.25"/>
  <cols>
    <col min="1" max="1" width="23.69921875" style="198" customWidth="1"/>
    <col min="2" max="2" width="10.59765625" style="199" customWidth="1"/>
    <col min="3" max="3" width="11.3984375" style="200" customWidth="1"/>
    <col min="4" max="5" width="8.59765625" style="200" customWidth="1"/>
    <col min="6" max="6" width="17.3984375" style="200" customWidth="1"/>
    <col min="7" max="8" width="8.59765625" style="200" customWidth="1"/>
    <col min="9" max="9" width="17.09765625" style="200" customWidth="1"/>
    <col min="10" max="16384" width="9" style="197" customWidth="1"/>
  </cols>
  <sheetData>
    <row r="1" spans="1:9" ht="39.75" customHeight="1">
      <c r="A1" s="699"/>
      <c r="B1" s="699"/>
      <c r="C1" s="699"/>
      <c r="D1" s="699"/>
      <c r="E1" s="699"/>
      <c r="F1" s="699"/>
      <c r="G1" s="699"/>
      <c r="H1" s="699"/>
      <c r="I1" s="699"/>
    </row>
    <row r="2" spans="1:9" ht="24.75" customHeight="1">
      <c r="A2" s="700"/>
      <c r="B2" s="700"/>
      <c r="C2" s="700"/>
      <c r="D2" s="700"/>
      <c r="E2" s="700"/>
      <c r="F2" s="700"/>
      <c r="G2" s="700"/>
      <c r="H2" s="700"/>
      <c r="I2" s="700"/>
    </row>
    <row r="3" spans="6:8" ht="24" customHeight="1">
      <c r="F3" s="201"/>
      <c r="G3" s="201"/>
      <c r="H3" s="201"/>
    </row>
    <row r="5" spans="1:10" ht="16.5" customHeight="1">
      <c r="A5" s="202"/>
      <c r="B5" s="203"/>
      <c r="C5" s="202"/>
      <c r="D5" s="202"/>
      <c r="E5" s="202"/>
      <c r="F5" s="202"/>
      <c r="G5" s="202"/>
      <c r="H5" s="202"/>
      <c r="I5" s="202"/>
      <c r="J5" s="202"/>
    </row>
    <row r="6" spans="1:9" ht="18.75" customHeight="1">
      <c r="A6" s="204"/>
      <c r="B6" s="204"/>
      <c r="C6" s="204"/>
      <c r="D6" s="204"/>
      <c r="E6" s="204"/>
      <c r="F6" s="204"/>
      <c r="G6" s="204"/>
      <c r="H6" s="204"/>
      <c r="I6" s="204"/>
    </row>
    <row r="7" spans="1:10" ht="22.5" customHeight="1">
      <c r="A7" s="205" t="s">
        <v>94</v>
      </c>
      <c r="B7" s="206"/>
      <c r="C7" s="207"/>
      <c r="D7" s="207"/>
      <c r="E7" s="207"/>
      <c r="F7" s="207"/>
      <c r="G7" s="207"/>
      <c r="H7" s="207"/>
      <c r="I7" s="207"/>
      <c r="J7" s="200"/>
    </row>
    <row r="8" spans="1:9" ht="26.25" customHeight="1">
      <c r="A8" s="701" t="s">
        <v>17</v>
      </c>
      <c r="B8" s="702"/>
      <c r="C8" s="209" t="s">
        <v>18</v>
      </c>
      <c r="D8" s="579" t="s">
        <v>259</v>
      </c>
      <c r="E8" s="579" t="s">
        <v>260</v>
      </c>
      <c r="F8" s="210" t="s">
        <v>7</v>
      </c>
      <c r="G8" s="580" t="s">
        <v>259</v>
      </c>
      <c r="H8" s="580" t="s">
        <v>260</v>
      </c>
      <c r="I8" s="208" t="s">
        <v>6</v>
      </c>
    </row>
    <row r="9" spans="1:9" s="225" customFormat="1" ht="69.75" customHeight="1">
      <c r="A9" s="226" t="s">
        <v>97</v>
      </c>
      <c r="B9" s="227" t="s">
        <v>96</v>
      </c>
      <c r="C9" s="224" t="s">
        <v>237</v>
      </c>
      <c r="D9" s="595" t="s">
        <v>329</v>
      </c>
      <c r="E9" s="594">
        <v>45048</v>
      </c>
      <c r="F9" s="582" t="s">
        <v>238</v>
      </c>
      <c r="G9" s="581" t="s">
        <v>284</v>
      </c>
      <c r="H9" s="583" t="s">
        <v>285</v>
      </c>
      <c r="I9" s="223" t="s">
        <v>239</v>
      </c>
    </row>
  </sheetData>
  <sheetProtection/>
  <mergeCells count="3">
    <mergeCell ref="A1:I1"/>
    <mergeCell ref="A2:I2"/>
    <mergeCell ref="A8:B8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2023-04-04T05:18:09Z</cp:lastPrinted>
  <dcterms:created xsi:type="dcterms:W3CDTF">2000-01-10T02:46:04Z</dcterms:created>
  <dcterms:modified xsi:type="dcterms:W3CDTF">2023-04-17T07:03:13Z</dcterms:modified>
  <cp:category/>
  <cp:version/>
  <cp:contentType/>
  <cp:contentStatus/>
</cp:coreProperties>
</file>