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0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8">'CJV'!$A$1:$I$13</definedName>
    <definedName name="_xlnm.Print_Area" localSheetId="0">'JS'!$A$1:$T$16</definedName>
    <definedName name="_xlnm.Print_Area" localSheetId="2">'QIN-LYG (KANSAI)'!$A$1:$O$18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'SHA(KANSAI)'!$A$1:$O$25</definedName>
    <definedName name="_xlnm.Print_Area" localSheetId="4">'SHA(KANTO)'!$A$1:$L$32</definedName>
    <definedName name="_xlnm.Print_Area" localSheetId="7">'XG-LK-DL (KANSAI)'!$A$1:$O$20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'QIN-LYG(KANTO)'!$A$1:$L$15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'QIN-LYG(KANTO)'!$A$1:$L$15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'QIN-LYG(KANTO)'!$A$1:$L$15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'QIN-LYG(KANTO)'!$A$1:$L$15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'QIN-LYG(KANTO)'!$A$1:$L$15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'QIN-LYG(KANTO)'!$A$1:$L$15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<sst xmlns="http://schemas.openxmlformats.org/spreadsheetml/2006/main" count="1082" uniqueCount="388">
  <si>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</si>
  <si>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</si>
  <si>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</si>
  <si>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</si>
  <si>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</si>
  <si>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</si>
  <si>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</si>
  <si>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</si>
  <si>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</si>
  <si>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</si>
  <si>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</si>
  <si>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</si>
  <si>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</si>
  <si>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</si>
  <si>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</si>
  <si>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</si>
  <si>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</si>
  <si>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</si>
  <si>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</si>
  <si>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http://www.sinotrans.co.jp/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</si>
  <si>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</si>
  <si>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</si>
  <si>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</si>
  <si>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</si>
  <si>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</si>
  <si>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</si>
  <si>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</si>
  <si>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</si>
  <si>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</si>
  <si>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</si>
  <si>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</si>
  <si>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</si>
  <si>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</si>
  <si>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</si>
  <si>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</si>
  <si>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</si>
  <si>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</si>
  <si>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</si>
  <si>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</si>
  <si>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</si>
  <si>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</si>
  <si>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</si>
  <si>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</si>
  <si>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</si>
  <si>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</si>
  <si>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</si>
  <si>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</si>
  <si>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</si>
  <si>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</si>
  <si>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</si>
  <si>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</si>
  <si>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</si>
  <si>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</si>
  <si>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</si>
  <si>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</si>
  <si>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</si>
  <si>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</si>
  <si>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</si>
  <si>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</si>
  <si>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</si>
  <si>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</si>
  <si>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</si>
  <si>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</si>
  <si>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</si>
  <si>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</si>
  <si>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</si>
  <si>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</si>
  <si>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</si>
  <si>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</si>
  <si>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</si>
  <si>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</si>
  <si>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</si>
  <si>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</si>
  <si>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</si>
  <si>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</si>
  <si>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</si>
  <si>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</si>
  <si>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</si>
  <si>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</si>
  <si>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</si>
  <si>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</si>
  <si>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</si>
  <si>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</si>
  <si>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</si>
  <si>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</si>
  <si>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</si>
  <si>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</si>
  <si>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</si>
  <si>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</si>
  <si>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</si>
  <si>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</si>
  <si>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</si>
  <si>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</si>
  <si>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</si>
  <si>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</si>
  <si>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</si>
  <si>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</si>
  <si>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</si>
  <si>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</si>
  <si>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</si>
  <si>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</si>
  <si>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SINOTRANS HONG KONG</t>
  </si>
  <si>
    <t>(SNL)</t>
  </si>
  <si>
    <t>SINOTRANS DALIAN</t>
  </si>
  <si>
    <t>SINOTRANS QINGDAO</t>
  </si>
  <si>
    <t>(SKS7)</t>
  </si>
  <si>
    <t>(NA1)</t>
  </si>
  <si>
    <t>(SKS2)</t>
  </si>
  <si>
    <t>(SKY1)</t>
  </si>
  <si>
    <t>DONG HAI</t>
  </si>
  <si>
    <t>YI SHENG</t>
  </si>
  <si>
    <t>(LQNG1)</t>
  </si>
  <si>
    <t>(LQKT1)</t>
  </si>
  <si>
    <t>SINOTRANS KAOHSIUNG</t>
  </si>
  <si>
    <t>(LQKS1)</t>
  </si>
  <si>
    <t>(QKSY1)</t>
  </si>
  <si>
    <t>(QA2)</t>
  </si>
  <si>
    <t>RENOWN</t>
  </si>
  <si>
    <t>ASIATIC WAVE</t>
  </si>
  <si>
    <t>(SKT5)</t>
  </si>
  <si>
    <t>(SNG7)</t>
  </si>
  <si>
    <t>(NKT1)</t>
  </si>
  <si>
    <t>(NJ1)</t>
  </si>
  <si>
    <t>(NJW2)</t>
  </si>
  <si>
    <t>(SKT7)</t>
  </si>
  <si>
    <t>(SKT4)</t>
  </si>
  <si>
    <t>(SNG5)</t>
  </si>
  <si>
    <t>CONTESSA</t>
  </si>
  <si>
    <t>(NCKT1)</t>
  </si>
  <si>
    <t>(NCKT2)</t>
  </si>
  <si>
    <t xml:space="preserve">  (NCKT1)</t>
  </si>
  <si>
    <t>大阪</t>
  </si>
  <si>
    <t>(NCKS1)</t>
  </si>
  <si>
    <t>(NCKS3)</t>
  </si>
  <si>
    <t>(NCKY1)</t>
  </si>
  <si>
    <t>COSCO KIKU</t>
  </si>
  <si>
    <t>-</t>
  </si>
  <si>
    <t>ISARA BHUM</t>
  </si>
  <si>
    <t>ESTIMA</t>
  </si>
  <si>
    <t>SINOTRANS BEIJING</t>
  </si>
  <si>
    <t>SINOTRANS OSAKA</t>
  </si>
  <si>
    <t>SITC RUNDE</t>
  </si>
  <si>
    <t>SINOTRANS DALIAN</t>
  </si>
  <si>
    <t>SITC MOJI</t>
  </si>
  <si>
    <t>GREEN HORIZON</t>
  </si>
  <si>
    <t>ASIATIC QUEST</t>
  </si>
  <si>
    <t>EPONYMA</t>
  </si>
  <si>
    <t>SITC WEIHAI</t>
  </si>
  <si>
    <t>SITC SHIDAO</t>
  </si>
  <si>
    <t>HANSA STEINBURG</t>
  </si>
  <si>
    <t>SITC YOKOHAMA</t>
  </si>
  <si>
    <t>2275E/2275W</t>
  </si>
  <si>
    <t>SINOTRANS SHANGHAI</t>
  </si>
  <si>
    <t>SINOTRANS BANGKOK</t>
  </si>
  <si>
    <t>AS SERENA</t>
  </si>
  <si>
    <t>IBN AL ABBAR</t>
  </si>
  <si>
    <t>REFLECTION</t>
  </si>
  <si>
    <t>2252E/W</t>
  </si>
  <si>
    <t>2254E/W</t>
  </si>
  <si>
    <t>TBN</t>
  </si>
  <si>
    <t>2253E/W</t>
  </si>
  <si>
    <t>SINOTRANS KEELUNG</t>
  </si>
  <si>
    <t>2226E/W</t>
  </si>
  <si>
    <t>2276E/2276W</t>
  </si>
  <si>
    <t>12/29-29</t>
  </si>
  <si>
    <t>12/29-30</t>
  </si>
  <si>
    <t>2251E/W</t>
  </si>
  <si>
    <t>2227E/W</t>
  </si>
  <si>
    <t>2277E/2277W</t>
  </si>
  <si>
    <r>
      <t xml:space="preserve">12/28-28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</si>
  <si>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12/28-28</t>
  </si>
  <si>
    <t>12/27-27</t>
  </si>
  <si>
    <t>12/26-27</t>
  </si>
  <si>
    <t>12/30-30</t>
  </si>
  <si>
    <t>01/05-05</t>
  </si>
  <si>
    <t>01/05-06</t>
  </si>
  <si>
    <t>2223N/2224S</t>
  </si>
  <si>
    <t>12/28-28</t>
  </si>
  <si>
    <t>SITC LIAONING</t>
  </si>
  <si>
    <t>12/30-30</t>
  </si>
  <si>
    <t>12/31-31</t>
  </si>
  <si>
    <t>12/31-01/01</t>
  </si>
  <si>
    <t>12/28-29</t>
  </si>
  <si>
    <t>2252E/W</t>
  </si>
  <si>
    <r>
      <t xml:space="preserve">12/26-27
</t>
    </r>
    <r>
      <rPr>
        <sz val="8.5"/>
        <rFont val="ＭＳ Ｐゴシック"/>
        <family val="3"/>
      </rPr>
      <t>夢州</t>
    </r>
  </si>
  <si>
    <r>
      <t xml:space="preserve">12/27-27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>PC15-17</t>
    </r>
  </si>
  <si>
    <t>2249N/2252S</t>
  </si>
  <si>
    <t>12/26-26</t>
  </si>
  <si>
    <r>
      <t xml:space="preserve">12/28-29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</si>
  <si>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12/29-29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</si>
  <si>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2260S</t>
  </si>
  <si>
    <t>064E/W</t>
  </si>
  <si>
    <r>
      <t>12/30-30
CUT</t>
    </r>
    <r>
      <rPr>
        <sz val="8.5"/>
        <rFont val="ＭＳ Ｐゴシック"/>
        <family val="3"/>
      </rPr>
      <t>確認中</t>
    </r>
  </si>
  <si>
    <t>12/29-29</t>
  </si>
  <si>
    <t>12/29-30</t>
  </si>
  <si>
    <t>222E/W</t>
  </si>
  <si>
    <t>12/30-31</t>
  </si>
  <si>
    <t>(NCKS2)</t>
  </si>
  <si>
    <t>2226E/2226W</t>
  </si>
  <si>
    <r>
      <t xml:space="preserve">01/04-04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</si>
  <si>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01/04-04</t>
  </si>
  <si>
    <t>01/06-06</t>
  </si>
  <si>
    <t>01/12-13</t>
  </si>
  <si>
    <t>01/03-03</t>
  </si>
  <si>
    <t>01/02-03</t>
  </si>
  <si>
    <t>01/12-12</t>
  </si>
  <si>
    <t>QING YUN HE</t>
  </si>
  <si>
    <t>270E/W</t>
  </si>
  <si>
    <t>051E/W</t>
  </si>
  <si>
    <t>2253E/W</t>
  </si>
  <si>
    <t>2226S</t>
  </si>
  <si>
    <t>01/02-02</t>
  </si>
  <si>
    <r>
      <t xml:space="preserve">01/04-05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</si>
  <si>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01/05-05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</si>
  <si>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065E/W</t>
  </si>
  <si>
    <t>2234N/2235S</t>
  </si>
  <si>
    <r>
      <t xml:space="preserve">01/02-03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</si>
  <si>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01/03-03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PC-14</t>
    </r>
  </si>
  <si>
    <t>2242S</t>
  </si>
  <si>
    <t>2258E/W</t>
  </si>
  <si>
    <t>2234N//2235S</t>
  </si>
  <si>
    <r>
      <t xml:space="preserve">01/02-03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</si>
  <si>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01/03-03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</si>
  <si>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FEI YUN HE</t>
  </si>
  <si>
    <t>465E/W</t>
  </si>
  <si>
    <t>466E/W</t>
  </si>
  <si>
    <t>2301E/W</t>
  </si>
  <si>
    <r>
      <t xml:space="preserve">1/03-04
</t>
    </r>
    <r>
      <rPr>
        <b/>
        <sz val="8"/>
        <rFont val="ＭＳ Ｐゴシック"/>
        <family val="3"/>
      </rPr>
      <t>品川公共</t>
    </r>
  </si>
  <si>
    <r>
      <t xml:space="preserve">1/04-04               </t>
    </r>
    <r>
      <rPr>
        <b/>
        <sz val="8"/>
        <rFont val="ＭＳ Ｐゴシック"/>
        <family val="3"/>
      </rPr>
      <t>南本牧</t>
    </r>
  </si>
  <si>
    <t>570E/W</t>
  </si>
  <si>
    <t>2235N</t>
  </si>
  <si>
    <r>
      <t xml:space="preserve">1/02-02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</si>
  <si>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1/02-03</t>
  </si>
  <si>
    <r>
      <t xml:space="preserve">1/02-02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</si>
  <si>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1/03-03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</si>
  <si>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1/03-03
</t>
    </r>
    <r>
      <rPr>
        <sz val="9"/>
        <color indexed="8"/>
        <rFont val="ＭＳ Ｐゴシック"/>
        <family val="3"/>
      </rPr>
      <t>アイランドシティ</t>
    </r>
  </si>
  <si>
    <r>
      <t xml:space="preserve">1/02-03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</si>
  <si>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t>2278E/2278W</t>
  </si>
  <si>
    <r>
      <t xml:space="preserve">01/11-11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</si>
  <si>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01/11-11</t>
  </si>
  <si>
    <t>01/10-10</t>
  </si>
  <si>
    <t>01/09-10</t>
  </si>
  <si>
    <t>01/13-13</t>
  </si>
  <si>
    <t>2228E/W</t>
  </si>
  <si>
    <t>1/05-05</t>
  </si>
  <si>
    <t>1/05-06</t>
  </si>
  <si>
    <t>1/07-07</t>
  </si>
  <si>
    <t>146E/W</t>
  </si>
  <si>
    <t>1/04-05</t>
  </si>
  <si>
    <t>1/06-07</t>
  </si>
  <si>
    <t>2268E/W</t>
  </si>
  <si>
    <r>
      <t xml:space="preserve">1/03-03
</t>
    </r>
    <r>
      <rPr>
        <sz val="8.5"/>
        <rFont val="ＭＳ Ｐゴシック"/>
        <family val="3"/>
      </rPr>
      <t>夢洲</t>
    </r>
  </si>
  <si>
    <t>1/03-04</t>
  </si>
  <si>
    <r>
      <t xml:space="preserve">1/02-03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</si>
  <si>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1/03-03</t>
  </si>
  <si>
    <t>050E/W</t>
  </si>
  <si>
    <t>(SKT2)</t>
  </si>
  <si>
    <t>578E/W</t>
  </si>
  <si>
    <t>579E/W</t>
  </si>
  <si>
    <t>CY OPEN</t>
  </si>
  <si>
    <t>CY CUT</t>
  </si>
  <si>
    <t>CFS CUT</t>
  </si>
  <si>
    <r>
      <t>* CY CUT 12/29</t>
    </r>
    <r>
      <rPr>
        <b/>
        <sz val="12"/>
        <color indexed="10"/>
        <rFont val="ＭＳ Ｐゴシック"/>
        <family val="3"/>
      </rPr>
      <t>の本船は　</t>
    </r>
    <r>
      <rPr>
        <b/>
        <sz val="12"/>
        <color indexed="10"/>
        <rFont val="Arial"/>
        <family val="2"/>
      </rPr>
      <t>DOC CUT 12/28</t>
    </r>
    <r>
      <rPr>
        <b/>
        <sz val="12"/>
        <color indexed="10"/>
        <rFont val="ＭＳ Ｐゴシック"/>
        <family val="3"/>
      </rPr>
      <t>と致します。</t>
    </r>
  </si>
  <si>
    <t>CY OPEN</t>
  </si>
  <si>
    <t>CY CUT</t>
  </si>
  <si>
    <r>
      <t xml:space="preserve">1/10-11
</t>
    </r>
    <r>
      <rPr>
        <sz val="8"/>
        <rFont val="ＭＳ Ｐゴシック"/>
        <family val="3"/>
      </rPr>
      <t>青海公共</t>
    </r>
  </si>
  <si>
    <r>
      <t xml:space="preserve">1/11-11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</si>
  <si>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XIN BEI LUN</t>
  </si>
  <si>
    <t>191E/W</t>
  </si>
  <si>
    <t xml:space="preserve"> CY CUT</t>
  </si>
  <si>
    <t>2254E/W</t>
  </si>
  <si>
    <t>571E/W</t>
  </si>
  <si>
    <t xml:space="preserve">SITC </t>
  </si>
  <si>
    <r>
      <t xml:space="preserve">1/09-09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</si>
  <si>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1/09-10</t>
  </si>
  <si>
    <r>
      <t xml:space="preserve">1/07-07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</si>
  <si>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1/10-10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</si>
  <si>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1/10-10
</t>
    </r>
    <r>
      <rPr>
        <sz val="9"/>
        <color indexed="8"/>
        <rFont val="ＭＳ Ｐゴシック"/>
        <family val="3"/>
      </rPr>
      <t>アイランドシティ</t>
    </r>
  </si>
  <si>
    <r>
      <t xml:space="preserve">1/09-10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</si>
  <si>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1/10-10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</si>
  <si>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r>
      <t xml:space="preserve">1/03-03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</si>
  <si>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1/07-08</t>
  </si>
  <si>
    <t>1/10-11</t>
  </si>
  <si>
    <t>1/11-11</t>
  </si>
  <si>
    <t>1/14-15</t>
  </si>
  <si>
    <t>1/11-12</t>
  </si>
  <si>
    <t>1/13-13</t>
  </si>
  <si>
    <t>1/15-15</t>
  </si>
  <si>
    <t>1/12-13</t>
  </si>
  <si>
    <t>1/10-10</t>
  </si>
  <si>
    <t>1/14-14</t>
  </si>
  <si>
    <t>1/09-09</t>
  </si>
  <si>
    <t>1/15-16</t>
  </si>
  <si>
    <t>1/01-01</t>
  </si>
  <si>
    <t>1/01-02</t>
  </si>
  <si>
    <t>1/02-02</t>
  </si>
  <si>
    <t>1/03-04</t>
  </si>
  <si>
    <t>1/04-04</t>
  </si>
  <si>
    <t>1/06-06</t>
  </si>
  <si>
    <t>1/08-08</t>
  </si>
  <si>
    <t>1/03-03</t>
  </si>
  <si>
    <t>1/08-09</t>
  </si>
  <si>
    <r>
      <t xml:space="preserve">1/01-02
</t>
    </r>
    <r>
      <rPr>
        <b/>
        <sz val="9"/>
        <rFont val="ＭＳ Ｐゴシック"/>
        <family val="3"/>
      </rPr>
      <t>青海公共</t>
    </r>
  </si>
  <si>
    <r>
      <t xml:space="preserve">1/08-09
</t>
    </r>
    <r>
      <rPr>
        <b/>
        <sz val="9"/>
        <rFont val="ＭＳ Ｐゴシック"/>
        <family val="3"/>
      </rPr>
      <t>青海公共</t>
    </r>
  </si>
  <si>
    <r>
      <t xml:space="preserve">1/15-16
</t>
    </r>
    <r>
      <rPr>
        <b/>
        <sz val="9"/>
        <rFont val="ＭＳ Ｐゴシック"/>
        <family val="3"/>
      </rPr>
      <t>青海公共</t>
    </r>
  </si>
  <si>
    <t>2302E/W</t>
  </si>
  <si>
    <t>1/10-10</t>
  </si>
  <si>
    <t>1/09-09</t>
  </si>
  <si>
    <t>1/09-10</t>
  </si>
  <si>
    <t>1/11-12</t>
  </si>
  <si>
    <r>
      <t xml:space="preserve">1/12-12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</si>
  <si>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1/12-12</t>
  </si>
  <si>
    <t>1/13-13</t>
  </si>
  <si>
    <t xml:space="preserve">01/06-06
</t>
  </si>
  <si>
    <t>1/10-11</t>
  </si>
  <si>
    <t>1/11-11</t>
  </si>
  <si>
    <t>223E/W</t>
  </si>
  <si>
    <t>1/12-12</t>
  </si>
  <si>
    <t>1/13-14</t>
  </si>
  <si>
    <t>2269E/W</t>
  </si>
  <si>
    <t>051E/W</t>
  </si>
  <si>
    <t>10/10-10</t>
  </si>
  <si>
    <t>CYC UT</t>
  </si>
  <si>
    <t>12/29</t>
  </si>
  <si>
    <t>1/06</t>
  </si>
  <si>
    <t>271E/W</t>
  </si>
  <si>
    <t>052/W</t>
  </si>
  <si>
    <t>TIGER LIANYUNGANG</t>
  </si>
  <si>
    <t>2230S</t>
  </si>
  <si>
    <t>580E/W</t>
  </si>
  <si>
    <t>12/27</t>
  </si>
  <si>
    <t>1/10</t>
  </si>
  <si>
    <t>1/13</t>
  </si>
  <si>
    <t>SITC RIZHAO</t>
  </si>
  <si>
    <t>467E/W</t>
  </si>
  <si>
    <t>SITC SHIDAO</t>
  </si>
  <si>
    <t>2236S</t>
  </si>
  <si>
    <t>066E/W</t>
  </si>
  <si>
    <t>12/29</t>
  </si>
  <si>
    <t>12/28</t>
  </si>
  <si>
    <t>1/11</t>
  </si>
  <si>
    <t>2259E/W</t>
  </si>
  <si>
    <t>12/26</t>
  </si>
  <si>
    <t>12/19</t>
  </si>
  <si>
    <t>12/23</t>
  </si>
  <si>
    <t>12/16</t>
  </si>
  <si>
    <t>12/21</t>
  </si>
  <si>
    <t>12/27</t>
  </si>
  <si>
    <t>12/28</t>
  </si>
  <si>
    <t>未定</t>
  </si>
  <si>
    <t>1/6</t>
  </si>
  <si>
    <t>1/10</t>
  </si>
  <si>
    <t>1/11</t>
  </si>
  <si>
    <t>未定</t>
  </si>
  <si>
    <t>2235N/2236S</t>
  </si>
  <si>
    <t>12/21</t>
  </si>
  <si>
    <t>12/20</t>
  </si>
  <si>
    <t>12/24</t>
  </si>
  <si>
    <t>1/6</t>
  </si>
  <si>
    <t>1/5</t>
  </si>
  <si>
    <t>12/20</t>
  </si>
  <si>
    <t>12/26</t>
  </si>
  <si>
    <t>12/22</t>
  </si>
  <si>
    <t>12/29 AM</t>
  </si>
  <si>
    <t>12./28</t>
  </si>
  <si>
    <t>1/5</t>
  </si>
  <si>
    <t>12/29 AM</t>
  </si>
  <si>
    <t>1/7</t>
  </si>
  <si>
    <t>1/12</t>
  </si>
  <si>
    <t>1/10 AM</t>
  </si>
  <si>
    <t>未定</t>
  </si>
  <si>
    <t>1/07</t>
  </si>
  <si>
    <t>1/05</t>
  </si>
  <si>
    <t>1/10-10</t>
  </si>
  <si>
    <t>1/03-03</t>
  </si>
  <si>
    <t>12/27-28</t>
  </si>
  <si>
    <t>2022/12/29 (DOC CUT:12/28)</t>
  </si>
  <si>
    <t>01/03-04</t>
  </si>
  <si>
    <t>1/10-11</t>
  </si>
  <si>
    <t>1/02-03</t>
  </si>
  <si>
    <t>1/09-10</t>
  </si>
  <si>
    <t>12/22</t>
  </si>
  <si>
    <t>12/23</t>
  </si>
  <si>
    <t>12/29 AM</t>
  </si>
  <si>
    <t>12/29</t>
  </si>
  <si>
    <t>1/02-03
NUCT</t>
  </si>
  <si>
    <t>1/6</t>
  </si>
  <si>
    <t>1/09-10
NUCT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</si>
</sst>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37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9"/>
      <color indexed="12"/>
      <name val="ＭＳ Ｐゴシック"/>
      <family val="3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b/>
      <sz val="9"/>
      <color indexed="10"/>
      <name val="ＭＳ Ｐゴシック"/>
      <family val="3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6"/>
      <name val="HG創英角ｺﾞｼｯｸUB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name val="Arial"/>
      <family val="2"/>
    </font>
    <font>
      <sz val="9"/>
      <name val="ＤＦＰ特太ゴシック体"/>
      <family val="3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b/>
      <sz val="9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11"/>
      <color indexed="8"/>
      <name val="Arial"/>
      <family val="2"/>
    </font>
    <font>
      <sz val="8.5"/>
      <color indexed="8"/>
      <name val="Arial"/>
      <family val="2"/>
    </font>
    <font>
      <b/>
      <sz val="9"/>
      <color indexed="10"/>
      <name val="Arial"/>
      <family val="2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8.5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1" applyNumberFormat="0" applyAlignment="0" applyProtection="0"/>
    <xf numFmtId="0" fontId="106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7" fillId="0" borderId="3" applyNumberFormat="0" applyFill="0" applyAlignment="0" applyProtection="0"/>
    <xf numFmtId="0" fontId="108" fillId="28" borderId="0" applyNumberFormat="0" applyBorder="0" applyAlignment="0" applyProtection="0"/>
    <xf numFmtId="0" fontId="109" fillId="29" borderId="4" applyNumberFormat="0" applyAlignment="0" applyProtection="0"/>
    <xf numFmtId="0" fontId="1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0" fontId="115" fillId="29" borderId="9" applyNumberFormat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 vertical="center"/>
      <protection/>
    </xf>
    <xf numFmtId="0" fontId="8" fillId="0" borderId="0" applyNumberFormat="0" applyFill="0" applyBorder="0" applyAlignment="0" applyProtection="0"/>
    <xf numFmtId="0" fontId="118" fillId="31" borderId="0" applyNumberFormat="0" applyBorder="0" applyAlignment="0" applyProtection="0"/>
  </cellStyleXfs>
  <cellXfs count="707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9" fillId="0" borderId="0" xfId="43" applyFont="1" applyAlignment="1" applyProtection="1">
      <alignment vertical="center"/>
      <protection/>
    </xf>
    <xf numFmtId="0" fontId="43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19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190" fontId="122" fillId="0" borderId="0" xfId="0" applyNumberFormat="1" applyFont="1" applyFill="1" applyAlignment="1">
      <alignment/>
    </xf>
    <xf numFmtId="0" fontId="120" fillId="0" borderId="0" xfId="0" applyFont="1" applyFill="1" applyAlignment="1">
      <alignment wrapText="1"/>
    </xf>
    <xf numFmtId="0" fontId="122" fillId="0" borderId="0" xfId="0" applyFont="1" applyFill="1" applyAlignment="1">
      <alignment wrapText="1"/>
    </xf>
    <xf numFmtId="0" fontId="122" fillId="0" borderId="0" xfId="0" applyFont="1" applyFill="1" applyAlignment="1">
      <alignment/>
    </xf>
    <xf numFmtId="191" fontId="122" fillId="0" borderId="0" xfId="0" applyNumberFormat="1" applyFont="1" applyFill="1" applyAlignment="1">
      <alignment/>
    </xf>
    <xf numFmtId="0" fontId="123" fillId="0" borderId="0" xfId="0" applyFont="1" applyFill="1" applyAlignment="1">
      <alignment horizontal="center"/>
    </xf>
    <xf numFmtId="190" fontId="124" fillId="0" borderId="0" xfId="0" applyNumberFormat="1" applyFont="1" applyFill="1" applyAlignment="1">
      <alignment/>
    </xf>
    <xf numFmtId="0" fontId="124" fillId="0" borderId="0" xfId="0" applyFont="1" applyFill="1" applyAlignment="1">
      <alignment wrapText="1"/>
    </xf>
    <xf numFmtId="0" fontId="123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5" fillId="34" borderId="14" xfId="0" applyFont="1" applyFill="1" applyBorder="1" applyAlignment="1">
      <alignment vertical="center"/>
    </xf>
    <xf numFmtId="0" fontId="125" fillId="34" borderId="10" xfId="0" applyFont="1" applyFill="1" applyBorder="1" applyAlignment="1">
      <alignment horizontal="center" vertical="center"/>
    </xf>
    <xf numFmtId="0" fontId="125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26" fillId="34" borderId="21" xfId="0" applyFont="1" applyFill="1" applyBorder="1" applyAlignment="1">
      <alignment vertical="center"/>
    </xf>
    <xf numFmtId="0" fontId="126" fillId="34" borderId="43" xfId="0" applyFont="1" applyFill="1" applyBorder="1" applyAlignment="1">
      <alignment horizontal="center" vertical="center"/>
    </xf>
    <xf numFmtId="0" fontId="126" fillId="34" borderId="13" xfId="0" applyFont="1" applyFill="1" applyBorder="1" applyAlignment="1">
      <alignment horizontal="center" vertical="center"/>
    </xf>
    <xf numFmtId="191" fontId="126" fillId="34" borderId="48" xfId="0" applyNumberFormat="1" applyFont="1" applyFill="1" applyBorder="1" applyAlignment="1">
      <alignment horizontal="center" vertical="center" wrapText="1"/>
    </xf>
    <xf numFmtId="191" fontId="126" fillId="34" borderId="49" xfId="0" applyNumberFormat="1" applyFont="1" applyFill="1" applyBorder="1" applyAlignment="1">
      <alignment horizontal="center" vertical="center" wrapText="1"/>
    </xf>
    <xf numFmtId="191" fontId="126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5" fillId="0" borderId="5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7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49" fontId="1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28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76" applyFont="1">
      <alignment/>
      <protection/>
    </xf>
    <xf numFmtId="0" fontId="12" fillId="0" borderId="0" xfId="76" applyFont="1">
      <alignment/>
      <protection/>
    </xf>
    <xf numFmtId="0" fontId="13" fillId="0" borderId="0" xfId="76" applyFont="1" applyAlignment="1">
      <alignment horizontal="center"/>
      <protection/>
    </xf>
    <xf numFmtId="0" fontId="12" fillId="0" borderId="0" xfId="76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76" applyFont="1">
      <alignment/>
      <protection/>
    </xf>
    <xf numFmtId="0" fontId="18" fillId="0" borderId="0" xfId="76" applyFont="1">
      <alignment/>
      <protection/>
    </xf>
    <xf numFmtId="0" fontId="30" fillId="0" borderId="0" xfId="76" applyFont="1" applyAlignment="1">
      <alignment vertical="center"/>
      <protection/>
    </xf>
    <xf numFmtId="0" fontId="14" fillId="0" borderId="0" xfId="76" applyFont="1" applyAlignment="1">
      <alignment vertical="center"/>
      <protection/>
    </xf>
    <xf numFmtId="0" fontId="18" fillId="0" borderId="0" xfId="76" applyFont="1" applyAlignment="1">
      <alignment vertical="center"/>
      <protection/>
    </xf>
    <xf numFmtId="0" fontId="12" fillId="0" borderId="0" xfId="76" applyFont="1" applyAlignment="1">
      <alignment horizontal="center" vertical="center"/>
      <protection/>
    </xf>
    <xf numFmtId="0" fontId="5" fillId="0" borderId="16" xfId="76" applyFont="1" applyBorder="1" applyAlignment="1">
      <alignment horizontal="center" vertical="center"/>
      <protection/>
    </xf>
    <xf numFmtId="0" fontId="13" fillId="0" borderId="33" xfId="76" applyFont="1" applyBorder="1" applyAlignment="1">
      <alignment horizontal="center" vertical="center"/>
      <protection/>
    </xf>
    <xf numFmtId="0" fontId="59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29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119" fillId="0" borderId="0" xfId="0" applyFont="1" applyAlignment="1">
      <alignment/>
    </xf>
    <xf numFmtId="49" fontId="13" fillId="0" borderId="0" xfId="0" applyNumberFormat="1" applyFont="1" applyAlignment="1">
      <alignment horizontal="center" vertical="center" shrinkToFit="1"/>
    </xf>
    <xf numFmtId="49" fontId="13" fillId="33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130" fillId="33" borderId="0" xfId="0" applyFont="1" applyFill="1" applyAlignment="1">
      <alignment/>
    </xf>
    <xf numFmtId="0" fontId="14" fillId="33" borderId="33" xfId="76" applyFont="1" applyFill="1" applyBorder="1" applyAlignment="1">
      <alignment horizontal="center" vertical="center"/>
      <protection/>
    </xf>
    <xf numFmtId="0" fontId="20" fillId="33" borderId="0" xfId="76" applyFont="1" applyFill="1">
      <alignment/>
      <protection/>
    </xf>
    <xf numFmtId="0" fontId="14" fillId="33" borderId="28" xfId="76" applyFont="1" applyFill="1" applyBorder="1" applyAlignment="1">
      <alignment horizontal="left" vertical="center" wrapText="1"/>
      <protection/>
    </xf>
    <xf numFmtId="0" fontId="14" fillId="33" borderId="55" xfId="7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3" fillId="0" borderId="56" xfId="0" applyFont="1" applyBorder="1" applyAlignment="1">
      <alignment horizontal="left" vertical="center" wrapText="1" shrinkToFit="1"/>
    </xf>
    <xf numFmtId="0" fontId="13" fillId="0" borderId="57" xfId="0" applyFont="1" applyBorder="1" applyAlignment="1">
      <alignment horizontal="left" vertical="center" shrinkToFit="1"/>
    </xf>
    <xf numFmtId="0" fontId="131" fillId="33" borderId="56" xfId="0" applyFont="1" applyFill="1" applyBorder="1" applyAlignment="1">
      <alignment horizontal="left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shrinkToFit="1"/>
    </xf>
    <xf numFmtId="0" fontId="13" fillId="0" borderId="57" xfId="0" applyFont="1" applyFill="1" applyBorder="1" applyAlignment="1">
      <alignment horizontal="left" vertical="center" shrinkToFit="1"/>
    </xf>
    <xf numFmtId="49" fontId="13" fillId="0" borderId="47" xfId="0" applyNumberFormat="1" applyFont="1" applyFill="1" applyBorder="1" applyAlignment="1">
      <alignment horizontal="center" vertical="center" wrapText="1" shrinkToFit="1"/>
    </xf>
    <xf numFmtId="49" fontId="18" fillId="0" borderId="59" xfId="0" applyNumberFormat="1" applyFont="1" applyFill="1" applyBorder="1" applyAlignment="1">
      <alignment horizontal="center" vertical="center" shrinkToFit="1"/>
    </xf>
    <xf numFmtId="49" fontId="18" fillId="0" borderId="60" xfId="0" applyNumberFormat="1" applyFont="1" applyFill="1" applyBorder="1" applyAlignment="1">
      <alignment horizontal="center" vertical="center" wrapText="1" shrinkToFit="1"/>
    </xf>
    <xf numFmtId="49" fontId="13" fillId="0" borderId="59" xfId="0" applyNumberFormat="1" applyFont="1" applyFill="1" applyBorder="1" applyAlignment="1">
      <alignment horizontal="center" vertical="center" shrinkToFit="1"/>
    </xf>
    <xf numFmtId="49" fontId="18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1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29" fillId="33" borderId="48" xfId="0" applyNumberFormat="1" applyFont="1" applyFill="1" applyBorder="1" applyAlignment="1" quotePrefix="1">
      <alignment horizontal="center" vertical="center" wrapText="1"/>
    </xf>
    <xf numFmtId="49" fontId="129" fillId="33" borderId="62" xfId="0" applyNumberFormat="1" applyFont="1" applyFill="1" applyBorder="1" applyAlignment="1" quotePrefix="1">
      <alignment horizontal="center" vertical="center" wrapText="1"/>
    </xf>
    <xf numFmtId="49" fontId="131" fillId="33" borderId="37" xfId="0" applyNumberFormat="1" applyFont="1" applyFill="1" applyBorder="1" applyAlignment="1" quotePrefix="1">
      <alignment horizontal="center" vertical="center" wrapText="1"/>
    </xf>
    <xf numFmtId="49" fontId="131" fillId="33" borderId="30" xfId="0" applyNumberFormat="1" applyFont="1" applyFill="1" applyBorder="1" applyAlignment="1" quotePrefix="1">
      <alignment horizontal="center" vertical="center" wrapText="1"/>
    </xf>
    <xf numFmtId="49" fontId="131" fillId="33" borderId="13" xfId="0" applyNumberFormat="1" applyFont="1" applyFill="1" applyBorder="1" applyAlignment="1" quotePrefix="1">
      <alignment horizontal="center" vertical="center" wrapText="1"/>
    </xf>
    <xf numFmtId="49" fontId="129" fillId="33" borderId="63" xfId="0" applyNumberFormat="1" applyFont="1" applyFill="1" applyBorder="1" applyAlignment="1" quotePrefix="1">
      <alignment horizontal="center" vertical="center" wrapText="1"/>
    </xf>
    <xf numFmtId="49" fontId="129" fillId="33" borderId="51" xfId="0" applyNumberFormat="1" applyFont="1" applyFill="1" applyBorder="1" applyAlignment="1" quotePrefix="1">
      <alignment horizontal="center" vertical="center" wrapText="1"/>
    </xf>
    <xf numFmtId="191" fontId="131" fillId="33" borderId="50" xfId="0" applyNumberFormat="1" applyFont="1" applyFill="1" applyBorder="1" applyAlignment="1">
      <alignment horizontal="center" vertical="center" wrapText="1"/>
    </xf>
    <xf numFmtId="49" fontId="131" fillId="33" borderId="57" xfId="0" applyNumberFormat="1" applyFont="1" applyFill="1" applyBorder="1" applyAlignment="1" quotePrefix="1">
      <alignment horizontal="center" vertical="center" wrapText="1"/>
    </xf>
    <xf numFmtId="0" fontId="12" fillId="0" borderId="3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27" fillId="0" borderId="64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0" fontId="132" fillId="33" borderId="46" xfId="0" applyFont="1" applyFill="1" applyBorder="1" applyAlignment="1">
      <alignment horizontal="center" vertical="center"/>
    </xf>
    <xf numFmtId="49" fontId="132" fillId="33" borderId="47" xfId="0" applyNumberFormat="1" applyFont="1" applyFill="1" applyBorder="1" applyAlignment="1">
      <alignment horizontal="center" vertical="center" shrinkToFit="1"/>
    </xf>
    <xf numFmtId="49" fontId="28" fillId="0" borderId="64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/>
    </xf>
    <xf numFmtId="49" fontId="132" fillId="0" borderId="66" xfId="0" applyNumberFormat="1" applyFont="1" applyFill="1" applyBorder="1" applyAlignment="1">
      <alignment horizontal="center" vertical="center" wrapText="1"/>
    </xf>
    <xf numFmtId="49" fontId="132" fillId="0" borderId="4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/>
    </xf>
    <xf numFmtId="49" fontId="27" fillId="0" borderId="51" xfId="77" applyNumberFormat="1" applyFont="1" applyFill="1" applyBorder="1" applyAlignment="1">
      <alignment horizontal="center" vertical="center" wrapText="1"/>
      <protection/>
    </xf>
    <xf numFmtId="49" fontId="28" fillId="0" borderId="67" xfId="0" applyNumberFormat="1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/>
    </xf>
    <xf numFmtId="49" fontId="28" fillId="0" borderId="51" xfId="77" applyNumberFormat="1" applyFont="1" applyFill="1" applyBorder="1" applyAlignment="1">
      <alignment horizontal="center" vertical="center" wrapText="1"/>
      <protection/>
    </xf>
    <xf numFmtId="0" fontId="28" fillId="33" borderId="69" xfId="77" applyFont="1" applyFill="1" applyBorder="1" applyAlignment="1">
      <alignment vertical="center" shrinkToFit="1"/>
      <protection/>
    </xf>
    <xf numFmtId="0" fontId="28" fillId="33" borderId="70" xfId="0" applyFont="1" applyFill="1" applyBorder="1" applyAlignment="1">
      <alignment horizontal="center" vertical="center"/>
    </xf>
    <xf numFmtId="0" fontId="28" fillId="33" borderId="37" xfId="77" applyFont="1" applyFill="1" applyBorder="1" applyAlignment="1">
      <alignment vertical="center" shrinkToFit="1"/>
      <protection/>
    </xf>
    <xf numFmtId="49" fontId="27" fillId="0" borderId="63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 wrapText="1"/>
    </xf>
    <xf numFmtId="49" fontId="27" fillId="0" borderId="65" xfId="0" applyNumberFormat="1" applyFont="1" applyFill="1" applyBorder="1" applyAlignment="1">
      <alignment horizontal="center" vertical="center"/>
    </xf>
    <xf numFmtId="0" fontId="28" fillId="33" borderId="61" xfId="77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49" fontId="28" fillId="33" borderId="59" xfId="77" applyNumberFormat="1" applyFont="1" applyFill="1" applyBorder="1" applyAlignment="1">
      <alignment horizontal="center" vertical="center"/>
      <protection/>
    </xf>
    <xf numFmtId="49" fontId="27" fillId="33" borderId="62" xfId="0" applyNumberFormat="1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 wrapText="1"/>
    </xf>
    <xf numFmtId="0" fontId="27" fillId="33" borderId="71" xfId="77" applyFont="1" applyFill="1" applyBorder="1" applyAlignment="1">
      <alignment vertical="center" shrinkToFit="1"/>
      <protection/>
    </xf>
    <xf numFmtId="0" fontId="28" fillId="33" borderId="71" xfId="77" applyFont="1" applyFill="1" applyBorder="1" applyAlignment="1">
      <alignment vertical="center" shrinkToFit="1"/>
      <protection/>
    </xf>
    <xf numFmtId="0" fontId="28" fillId="33" borderId="62" xfId="0" applyFont="1" applyFill="1" applyBorder="1" applyAlignment="1">
      <alignment horizontal="center" vertical="center"/>
    </xf>
    <xf numFmtId="49" fontId="28" fillId="33" borderId="62" xfId="0" applyNumberFormat="1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3" fillId="0" borderId="73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69" xfId="0" applyFont="1" applyFill="1" applyBorder="1" applyAlignment="1">
      <alignment vertical="center" wrapText="1" shrinkToFit="1"/>
    </xf>
    <xf numFmtId="0" fontId="18" fillId="0" borderId="74" xfId="0" applyFont="1" applyFill="1" applyBorder="1" applyAlignment="1">
      <alignment horizontal="center" vertical="center" wrapText="1" shrinkToFit="1"/>
    </xf>
    <xf numFmtId="49" fontId="13" fillId="0" borderId="68" xfId="0" applyNumberFormat="1" applyFont="1" applyFill="1" applyBorder="1" applyAlignment="1">
      <alignment horizontal="center" vertical="center" wrapText="1" shrinkToFit="1"/>
    </xf>
    <xf numFmtId="49" fontId="13" fillId="0" borderId="67" xfId="0" applyNumberFormat="1" applyFont="1" applyFill="1" applyBorder="1" applyAlignment="1">
      <alignment horizontal="center" vertical="center" wrapText="1" shrinkToFit="1"/>
    </xf>
    <xf numFmtId="49" fontId="18" fillId="0" borderId="75" xfId="0" applyNumberFormat="1" applyFont="1" applyFill="1" applyBorder="1" applyAlignment="1">
      <alignment horizontal="center" vertical="center" wrapText="1" shrinkToFit="1"/>
    </xf>
    <xf numFmtId="49" fontId="18" fillId="0" borderId="54" xfId="0" applyNumberFormat="1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center" vertical="center" wrapText="1" shrinkToFit="1"/>
    </xf>
    <xf numFmtId="49" fontId="13" fillId="0" borderId="20" xfId="0" applyNumberFormat="1" applyFont="1" applyFill="1" applyBorder="1" applyAlignment="1">
      <alignment horizontal="center" vertical="center" wrapText="1" shrinkToFit="1"/>
    </xf>
    <xf numFmtId="49" fontId="13" fillId="0" borderId="76" xfId="0" applyNumberFormat="1" applyFont="1" applyFill="1" applyBorder="1" applyAlignment="1">
      <alignment horizontal="center" vertical="center" wrapText="1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77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8" fillId="0" borderId="30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0" fontId="27" fillId="33" borderId="61" xfId="77" applyFont="1" applyFill="1" applyBorder="1" applyAlignment="1">
      <alignment vertical="center" shrinkToFit="1"/>
      <protection/>
    </xf>
    <xf numFmtId="0" fontId="27" fillId="33" borderId="59" xfId="0" applyFont="1" applyFill="1" applyBorder="1" applyAlignment="1">
      <alignment horizontal="center" vertical="center"/>
    </xf>
    <xf numFmtId="49" fontId="27" fillId="33" borderId="59" xfId="77" applyNumberFormat="1" applyFont="1" applyFill="1" applyBorder="1" applyAlignment="1">
      <alignment horizontal="center" vertical="center"/>
      <protection/>
    </xf>
    <xf numFmtId="0" fontId="13" fillId="0" borderId="30" xfId="0" applyFont="1" applyFill="1" applyBorder="1" applyAlignment="1">
      <alignment horizontal="center" vertical="center"/>
    </xf>
    <xf numFmtId="49" fontId="28" fillId="0" borderId="79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2" fillId="0" borderId="17" xfId="76" applyFont="1" applyBorder="1" applyAlignment="1">
      <alignment horizontal="center" vertical="center"/>
      <protection/>
    </xf>
    <xf numFmtId="0" fontId="13" fillId="0" borderId="44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67" fillId="0" borderId="5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 shrinkToFit="1"/>
    </xf>
    <xf numFmtId="49" fontId="11" fillId="33" borderId="47" xfId="0" applyNumberFormat="1" applyFont="1" applyFill="1" applyBorder="1" applyAlignment="1">
      <alignment horizontal="center" vertical="center" shrinkToFit="1"/>
    </xf>
    <xf numFmtId="49" fontId="65" fillId="33" borderId="51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 shrinkToFit="1"/>
    </xf>
    <xf numFmtId="49" fontId="11" fillId="33" borderId="68" xfId="0" applyNumberFormat="1" applyFont="1" applyFill="1" applyBorder="1" applyAlignment="1">
      <alignment horizontal="center" vertical="center" shrinkToFit="1"/>
    </xf>
    <xf numFmtId="0" fontId="67" fillId="0" borderId="64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0" fontId="131" fillId="33" borderId="81" xfId="0" applyFont="1" applyFill="1" applyBorder="1" applyAlignment="1">
      <alignment horizontal="left" vertical="center" shrinkToFit="1"/>
    </xf>
    <xf numFmtId="0" fontId="133" fillId="0" borderId="0" xfId="0" applyFont="1" applyAlignment="1">
      <alignment horizontal="center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13" fillId="0" borderId="82" xfId="0" applyNumberFormat="1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>
      <alignment horizontal="center" vertical="center" shrinkToFit="1"/>
    </xf>
    <xf numFmtId="49" fontId="18" fillId="0" borderId="6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9" fillId="33" borderId="64" xfId="0" applyNumberFormat="1" applyFont="1" applyFill="1" applyBorder="1" applyAlignment="1" quotePrefix="1">
      <alignment horizontal="center" vertical="center" wrapText="1"/>
    </xf>
    <xf numFmtId="49" fontId="131" fillId="33" borderId="10" xfId="0" applyNumberFormat="1" applyFont="1" applyFill="1" applyBorder="1" applyAlignment="1" quotePrefix="1">
      <alignment horizontal="center" vertical="center" wrapText="1"/>
    </xf>
    <xf numFmtId="49" fontId="131" fillId="33" borderId="52" xfId="0" applyNumberFormat="1" applyFont="1" applyFill="1" applyBorder="1" applyAlignment="1" quotePrefix="1">
      <alignment horizontal="center" vertical="center" wrapText="1"/>
    </xf>
    <xf numFmtId="49" fontId="129" fillId="33" borderId="65" xfId="0" applyNumberFormat="1" applyFont="1" applyFill="1" applyBorder="1" applyAlignment="1" quotePrefix="1">
      <alignment horizontal="center" vertical="center" wrapText="1"/>
    </xf>
    <xf numFmtId="191" fontId="131" fillId="33" borderId="36" xfId="0" applyNumberFormat="1" applyFont="1" applyFill="1" applyBorder="1" applyAlignment="1">
      <alignment horizontal="center" vertical="center" wrapText="1"/>
    </xf>
    <xf numFmtId="49" fontId="129" fillId="33" borderId="68" xfId="0" applyNumberFormat="1" applyFont="1" applyFill="1" applyBorder="1" applyAlignment="1" quotePrefix="1">
      <alignment horizontal="center" vertical="center" wrapText="1"/>
    </xf>
    <xf numFmtId="49" fontId="14" fillId="0" borderId="6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31" fillId="33" borderId="50" xfId="0" applyNumberFormat="1" applyFont="1" applyFill="1" applyBorder="1" applyAlignment="1" quotePrefix="1">
      <alignment horizontal="center" vertical="center" wrapText="1"/>
    </xf>
    <xf numFmtId="49" fontId="131" fillId="33" borderId="51" xfId="0" applyNumberFormat="1" applyFont="1" applyFill="1" applyBorder="1" applyAlignment="1" quotePrefix="1">
      <alignment horizontal="center" vertical="center" wrapText="1"/>
    </xf>
    <xf numFmtId="49" fontId="131" fillId="33" borderId="36" xfId="0" applyNumberFormat="1" applyFont="1" applyFill="1" applyBorder="1" applyAlignment="1" quotePrefix="1">
      <alignment horizontal="center" vertical="center" wrapText="1"/>
    </xf>
    <xf numFmtId="49" fontId="131" fillId="33" borderId="68" xfId="0" applyNumberFormat="1" applyFont="1" applyFill="1" applyBorder="1" applyAlignment="1" quotePrefix="1">
      <alignment horizontal="center" vertical="center" wrapText="1"/>
    </xf>
    <xf numFmtId="49" fontId="129" fillId="33" borderId="84" xfId="0" applyNumberFormat="1" applyFont="1" applyFill="1" applyBorder="1" applyAlignment="1" quotePrefix="1">
      <alignment horizontal="center" vertical="center" wrapText="1"/>
    </xf>
    <xf numFmtId="49" fontId="129" fillId="33" borderId="67" xfId="0" applyNumberFormat="1" applyFont="1" applyFill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2" fillId="0" borderId="42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vertical="center" shrinkToFit="1"/>
    </xf>
    <xf numFmtId="0" fontId="14" fillId="0" borderId="57" xfId="0" applyFont="1" applyFill="1" applyBorder="1" applyAlignment="1">
      <alignment vertical="center" shrinkToFit="1"/>
    </xf>
    <xf numFmtId="49" fontId="14" fillId="0" borderId="13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2" fillId="0" borderId="50" xfId="0" applyNumberFormat="1" applyFont="1" applyFill="1" applyBorder="1" applyAlignment="1">
      <alignment horizontal="center" vertical="center" wrapText="1" shrinkToFi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vertical="center" shrinkToFi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46" xfId="0" applyNumberFormat="1" applyFont="1" applyFill="1" applyBorder="1" applyAlignment="1">
      <alignment horizontal="center" vertical="center" wrapText="1" shrinkToFit="1"/>
    </xf>
    <xf numFmtId="49" fontId="14" fillId="0" borderId="47" xfId="0" applyNumberFormat="1" applyFont="1" applyFill="1" applyBorder="1" applyAlignment="1">
      <alignment horizontal="center" vertical="center" wrapText="1" shrinkToFit="1"/>
    </xf>
    <xf numFmtId="49" fontId="14" fillId="0" borderId="52" xfId="0" applyNumberFormat="1" applyFont="1" applyFill="1" applyBorder="1" applyAlignment="1">
      <alignment horizontal="center" vertical="center" wrapText="1" shrinkToFit="1"/>
    </xf>
    <xf numFmtId="49" fontId="14" fillId="0" borderId="68" xfId="0" applyNumberFormat="1" applyFont="1" applyFill="1" applyBorder="1" applyAlignment="1">
      <alignment horizontal="center" vertical="center" shrinkToFit="1"/>
    </xf>
    <xf numFmtId="49" fontId="14" fillId="0" borderId="51" xfId="0" applyNumberFormat="1" applyFont="1" applyFill="1" applyBorder="1" applyAlignment="1">
      <alignment horizontal="center" vertical="center" shrinkToFi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 shrinkToFit="1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shrinkToFit="1"/>
    </xf>
    <xf numFmtId="49" fontId="14" fillId="0" borderId="51" xfId="0" applyNumberFormat="1" applyFont="1" applyFill="1" applyBorder="1" applyAlignment="1">
      <alignment horizontal="center" vertical="center" wrapText="1" shrinkToFi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 shrinkToFit="1"/>
    </xf>
    <xf numFmtId="49" fontId="14" fillId="0" borderId="73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132" fillId="0" borderId="66" xfId="76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49" fontId="28" fillId="0" borderId="66" xfId="76" applyNumberFormat="1" applyFont="1" applyFill="1" applyBorder="1" applyAlignment="1" quotePrefix="1">
      <alignment horizontal="center" vertical="center" wrapText="1"/>
      <protection/>
    </xf>
    <xf numFmtId="0" fontId="28" fillId="0" borderId="69" xfId="77" applyFont="1" applyFill="1" applyBorder="1" applyAlignment="1">
      <alignment vertical="center" shrinkToFit="1"/>
      <protection/>
    </xf>
    <xf numFmtId="0" fontId="28" fillId="0" borderId="70" xfId="0" applyFont="1" applyFill="1" applyBorder="1" applyAlignment="1">
      <alignment horizontal="center" vertical="center"/>
    </xf>
    <xf numFmtId="49" fontId="28" fillId="0" borderId="30" xfId="77" applyNumberFormat="1" applyFont="1" applyFill="1" applyBorder="1" applyAlignment="1">
      <alignment horizontal="center" vertical="center"/>
      <protection/>
    </xf>
    <xf numFmtId="49" fontId="28" fillId="33" borderId="30" xfId="77" applyNumberFormat="1" applyFont="1" applyFill="1" applyBorder="1" applyAlignment="1">
      <alignment horizontal="center" vertical="center"/>
      <protection/>
    </xf>
    <xf numFmtId="0" fontId="13" fillId="0" borderId="33" xfId="0" applyFont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/>
    </xf>
    <xf numFmtId="49" fontId="28" fillId="0" borderId="78" xfId="77" applyNumberFormat="1" applyFont="1" applyFill="1" applyBorder="1" applyAlignment="1">
      <alignment horizontal="center" vertical="center"/>
      <protection/>
    </xf>
    <xf numFmtId="49" fontId="13" fillId="33" borderId="36" xfId="0" applyNumberFormat="1" applyFont="1" applyFill="1" applyBorder="1" applyAlignment="1">
      <alignment horizontal="center" vertical="center"/>
    </xf>
    <xf numFmtId="49" fontId="27" fillId="33" borderId="82" xfId="77" applyNumberFormat="1" applyFont="1" applyFill="1" applyBorder="1" applyAlignment="1">
      <alignment horizontal="center" vertical="center"/>
      <protection/>
    </xf>
    <xf numFmtId="49" fontId="27" fillId="33" borderId="65" xfId="0" applyNumberFormat="1" applyFont="1" applyFill="1" applyBorder="1" applyAlignment="1">
      <alignment horizontal="center" vertical="center"/>
    </xf>
    <xf numFmtId="49" fontId="28" fillId="33" borderId="78" xfId="77" applyNumberFormat="1" applyFont="1" applyFill="1" applyBorder="1" applyAlignment="1">
      <alignment horizontal="center" vertical="center"/>
      <protection/>
    </xf>
    <xf numFmtId="49" fontId="28" fillId="33" borderId="82" xfId="77" applyNumberFormat="1" applyFont="1" applyFill="1" applyBorder="1" applyAlignment="1">
      <alignment horizontal="center" vertical="center"/>
      <protection/>
    </xf>
    <xf numFmtId="49" fontId="28" fillId="33" borderId="48" xfId="0" applyNumberFormat="1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37" xfId="77" applyNumberFormat="1" applyFont="1" applyFill="1" applyBorder="1" applyAlignment="1">
      <alignment horizontal="center" vertical="center"/>
      <protection/>
    </xf>
    <xf numFmtId="49" fontId="132" fillId="0" borderId="47" xfId="76" applyNumberFormat="1" applyFont="1" applyFill="1" applyBorder="1" applyAlignment="1">
      <alignment horizontal="center" vertical="center" wrapText="1"/>
      <protection/>
    </xf>
    <xf numFmtId="49" fontId="13" fillId="33" borderId="77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8" fillId="0" borderId="47" xfId="76" applyNumberFormat="1" applyFont="1" applyFill="1" applyBorder="1" applyAlignment="1">
      <alignment horizontal="center" vertical="center" wrapText="1"/>
      <protection/>
    </xf>
    <xf numFmtId="49" fontId="27" fillId="33" borderId="61" xfId="77" applyNumberFormat="1" applyFont="1" applyFill="1" applyBorder="1" applyAlignment="1">
      <alignment horizontal="center" vertical="center"/>
      <protection/>
    </xf>
    <xf numFmtId="49" fontId="27" fillId="0" borderId="63" xfId="0" applyNumberFormat="1" applyFont="1" applyFill="1" applyBorder="1" applyAlignment="1">
      <alignment horizontal="center" vertical="center" wrapText="1"/>
    </xf>
    <xf numFmtId="49" fontId="28" fillId="33" borderId="61" xfId="77" applyNumberFormat="1" applyFont="1" applyFill="1" applyBorder="1" applyAlignment="1">
      <alignment horizontal="center" vertical="center"/>
      <protection/>
    </xf>
    <xf numFmtId="49" fontId="28" fillId="0" borderId="65" xfId="0" applyNumberFormat="1" applyFont="1" applyFill="1" applyBorder="1" applyAlignment="1">
      <alignment horizontal="center" vertical="center" wrapText="1"/>
    </xf>
    <xf numFmtId="49" fontId="27" fillId="0" borderId="65" xfId="0" applyNumberFormat="1" applyFont="1" applyFill="1" applyBorder="1" applyAlignment="1">
      <alignment horizontal="center" vertical="center" wrapText="1"/>
    </xf>
    <xf numFmtId="49" fontId="28" fillId="0" borderId="84" xfId="0" applyNumberFormat="1" applyFont="1" applyFill="1" applyBorder="1" applyAlignment="1">
      <alignment horizontal="center" vertical="center"/>
    </xf>
    <xf numFmtId="0" fontId="132" fillId="33" borderId="66" xfId="0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 wrapText="1"/>
    </xf>
    <xf numFmtId="49" fontId="132" fillId="0" borderId="42" xfId="76" applyNumberFormat="1" applyFont="1" applyFill="1" applyBorder="1" applyAlignment="1" quotePrefix="1">
      <alignment horizontal="center" vertical="center" wrapText="1"/>
      <protection/>
    </xf>
    <xf numFmtId="49" fontId="132" fillId="0" borderId="45" xfId="0" applyNumberFormat="1" applyFont="1" applyFill="1" applyBorder="1" applyAlignment="1">
      <alignment horizontal="center" vertical="center" wrapText="1"/>
    </xf>
    <xf numFmtId="49" fontId="28" fillId="33" borderId="42" xfId="0" applyNumberFormat="1" applyFont="1" applyFill="1" applyBorder="1" applyAlignment="1">
      <alignment horizontal="center" vertical="center" wrapText="1" shrinkToFit="1"/>
    </xf>
    <xf numFmtId="0" fontId="132" fillId="33" borderId="47" xfId="0" applyFont="1" applyFill="1" applyBorder="1" applyAlignment="1">
      <alignment horizontal="center" vertical="center"/>
    </xf>
    <xf numFmtId="49" fontId="28" fillId="0" borderId="42" xfId="76" applyNumberFormat="1" applyFont="1" applyFill="1" applyBorder="1" applyAlignment="1" quotePrefix="1">
      <alignment horizontal="center" vertical="center" wrapText="1"/>
      <protection/>
    </xf>
    <xf numFmtId="49" fontId="28" fillId="0" borderId="45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/>
    </xf>
    <xf numFmtId="49" fontId="18" fillId="0" borderId="86" xfId="0" applyNumberFormat="1" applyFont="1" applyFill="1" applyBorder="1" applyAlignment="1">
      <alignment horizontal="center" vertical="center" wrapText="1" shrinkToFit="1"/>
    </xf>
    <xf numFmtId="49" fontId="13" fillId="0" borderId="36" xfId="0" applyNumberFormat="1" applyFont="1" applyFill="1" applyBorder="1" applyAlignment="1">
      <alignment horizontal="center" vertical="center" wrapText="1" shrinkToFit="1"/>
    </xf>
    <xf numFmtId="49" fontId="18" fillId="0" borderId="80" xfId="0" applyNumberFormat="1" applyFont="1" applyFill="1" applyBorder="1" applyAlignment="1">
      <alignment horizontal="center" vertical="center" wrapText="1" shrinkToFit="1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49" fontId="13" fillId="0" borderId="73" xfId="0" applyNumberFormat="1" applyFont="1" applyFill="1" applyBorder="1" applyAlignment="1">
      <alignment horizontal="center" vertical="center" wrapText="1" shrinkToFit="1"/>
    </xf>
    <xf numFmtId="0" fontId="13" fillId="0" borderId="8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27" fillId="0" borderId="66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/>
    </xf>
    <xf numFmtId="49" fontId="66" fillId="0" borderId="20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49" fontId="18" fillId="0" borderId="68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 wrapText="1"/>
    </xf>
    <xf numFmtId="49" fontId="18" fillId="0" borderId="57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66" fillId="0" borderId="50" xfId="0" applyNumberFormat="1" applyFont="1" applyFill="1" applyBorder="1" applyAlignment="1">
      <alignment horizontal="center" vertical="center" wrapText="1"/>
    </xf>
    <xf numFmtId="49" fontId="28" fillId="0" borderId="81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vertical="center" shrinkToFit="1"/>
    </xf>
    <xf numFmtId="49" fontId="13" fillId="0" borderId="68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60" xfId="0" applyNumberFormat="1" applyFont="1" applyFill="1" applyBorder="1" applyAlignment="1">
      <alignment horizontal="center" vertical="center" wrapText="1"/>
    </xf>
    <xf numFmtId="0" fontId="13" fillId="0" borderId="35" xfId="76" applyFont="1" applyBorder="1" applyAlignment="1">
      <alignment horizontal="center" vertical="center"/>
      <protection/>
    </xf>
    <xf numFmtId="0" fontId="13" fillId="0" borderId="34" xfId="76" applyFont="1" applyBorder="1" applyAlignment="1">
      <alignment horizontal="center" vertical="center"/>
      <protection/>
    </xf>
    <xf numFmtId="0" fontId="5" fillId="0" borderId="58" xfId="76" applyFont="1" applyBorder="1" applyAlignment="1">
      <alignment horizontal="center" vertical="center"/>
      <protection/>
    </xf>
    <xf numFmtId="49" fontId="14" fillId="33" borderId="16" xfId="0" applyNumberFormat="1" applyFont="1" applyFill="1" applyBorder="1" applyAlignment="1" quotePrefix="1">
      <alignment horizontal="center" vertical="center" wrapText="1"/>
    </xf>
    <xf numFmtId="49" fontId="14" fillId="33" borderId="34" xfId="0" applyNumberFormat="1" applyFont="1" applyFill="1" applyBorder="1" applyAlignment="1">
      <alignment horizontal="center" vertical="center" wrapText="1"/>
    </xf>
    <xf numFmtId="0" fontId="12" fillId="0" borderId="34" xfId="76" applyFont="1" applyBorder="1" applyAlignment="1">
      <alignment horizontal="center" vertical="center"/>
      <protection/>
    </xf>
    <xf numFmtId="185" fontId="13" fillId="0" borderId="57" xfId="0" applyNumberFormat="1" applyFont="1" applyBorder="1" applyAlignment="1">
      <alignment horizontal="center" vertical="center" shrinkToFit="1"/>
    </xf>
    <xf numFmtId="185" fontId="13" fillId="0" borderId="13" xfId="0" applyNumberFormat="1" applyFont="1" applyBorder="1" applyAlignment="1">
      <alignment horizontal="center" vertical="center" shrinkToFit="1"/>
    </xf>
    <xf numFmtId="185" fontId="11" fillId="0" borderId="48" xfId="0" applyNumberFormat="1" applyFont="1" applyBorder="1" applyAlignment="1">
      <alignment horizontal="center" vertical="center" shrinkToFit="1"/>
    </xf>
    <xf numFmtId="185" fontId="11" fillId="0" borderId="62" xfId="0" applyNumberFormat="1" applyFont="1" applyBorder="1" applyAlignment="1">
      <alignment horizontal="center" vertical="center" shrinkToFit="1"/>
    </xf>
    <xf numFmtId="185" fontId="11" fillId="33" borderId="13" xfId="0" applyNumberFormat="1" applyFont="1" applyFill="1" applyBorder="1" applyAlignment="1">
      <alignment horizontal="center" vertical="center" shrinkToFit="1"/>
    </xf>
    <xf numFmtId="185" fontId="11" fillId="0" borderId="64" xfId="0" applyNumberFormat="1" applyFont="1" applyBorder="1" applyAlignment="1">
      <alignment horizontal="center" vertical="center" shrinkToFit="1"/>
    </xf>
    <xf numFmtId="185" fontId="11" fillId="33" borderId="52" xfId="0" applyNumberFormat="1" applyFont="1" applyFill="1" applyBorder="1" applyAlignment="1">
      <alignment horizontal="center" vertical="center" shrinkToFit="1"/>
    </xf>
    <xf numFmtId="191" fontId="11" fillId="0" borderId="62" xfId="0" applyNumberFormat="1" applyFont="1" applyBorder="1" applyAlignment="1">
      <alignment horizontal="center" vertical="center" shrinkToFit="1"/>
    </xf>
    <xf numFmtId="191" fontId="11" fillId="33" borderId="13" xfId="0" applyNumberFormat="1" applyFont="1" applyFill="1" applyBorder="1" applyAlignment="1">
      <alignment horizontal="center" vertical="center" shrinkToFit="1"/>
    </xf>
    <xf numFmtId="191" fontId="11" fillId="33" borderId="52" xfId="0" applyNumberFormat="1" applyFont="1" applyFill="1" applyBorder="1" applyAlignment="1">
      <alignment horizontal="center" vertical="center" shrinkToFit="1"/>
    </xf>
    <xf numFmtId="191" fontId="11" fillId="0" borderId="64" xfId="0" applyNumberFormat="1" applyFont="1" applyBorder="1" applyAlignment="1">
      <alignment horizontal="center" vertical="center" shrinkToFit="1"/>
    </xf>
    <xf numFmtId="191" fontId="27" fillId="0" borderId="67" xfId="77" applyNumberFormat="1" applyFont="1" applyFill="1" applyBorder="1" applyAlignment="1">
      <alignment horizontal="center" vertical="center" wrapText="1"/>
      <protection/>
    </xf>
    <xf numFmtId="191" fontId="27" fillId="0" borderId="68" xfId="77" applyNumberFormat="1" applyFont="1" applyFill="1" applyBorder="1" applyAlignment="1">
      <alignment horizontal="center" vertical="center" wrapText="1"/>
      <protection/>
    </xf>
    <xf numFmtId="191" fontId="28" fillId="0" borderId="67" xfId="77" applyNumberFormat="1" applyFont="1" applyFill="1" applyBorder="1" applyAlignment="1">
      <alignment horizontal="center" vertical="center" wrapText="1"/>
      <protection/>
    </xf>
    <xf numFmtId="191" fontId="28" fillId="0" borderId="68" xfId="77" applyNumberFormat="1" applyFont="1" applyFill="1" applyBorder="1" applyAlignment="1">
      <alignment horizontal="center" vertical="center" wrapText="1"/>
      <protection/>
    </xf>
    <xf numFmtId="191" fontId="18" fillId="0" borderId="69" xfId="0" applyNumberFormat="1" applyFont="1" applyFill="1" applyBorder="1" applyAlignment="1">
      <alignment horizontal="center" vertical="center" shrinkToFit="1"/>
    </xf>
    <xf numFmtId="191" fontId="18" fillId="0" borderId="0" xfId="0" applyNumberFormat="1" applyFont="1" applyFill="1" applyBorder="1" applyAlignment="1">
      <alignment horizontal="center" vertical="center" shrinkToFit="1"/>
    </xf>
    <xf numFmtId="191" fontId="13" fillId="0" borderId="73" xfId="0" applyNumberFormat="1" applyFont="1" applyFill="1" applyBorder="1" applyAlignment="1">
      <alignment horizontal="center" vertical="center" shrinkToFit="1"/>
    </xf>
    <xf numFmtId="191" fontId="13" fillId="0" borderId="67" xfId="0" applyNumberFormat="1" applyFont="1" applyFill="1" applyBorder="1" applyAlignment="1">
      <alignment horizontal="center" vertical="center" shrinkToFit="1"/>
    </xf>
    <xf numFmtId="191" fontId="28" fillId="0" borderId="77" xfId="0" applyNumberFormat="1" applyFont="1" applyFill="1" applyBorder="1" applyAlignment="1">
      <alignment horizontal="center" vertical="center"/>
    </xf>
    <xf numFmtId="191" fontId="28" fillId="0" borderId="44" xfId="0" applyNumberFormat="1" applyFont="1" applyFill="1" applyBorder="1" applyAlignment="1">
      <alignment horizontal="center" vertical="center"/>
    </xf>
    <xf numFmtId="191" fontId="27" fillId="0" borderId="77" xfId="0" applyNumberFormat="1" applyFont="1" applyFill="1" applyBorder="1" applyAlignment="1">
      <alignment horizontal="center" vertical="center" wrapText="1"/>
    </xf>
    <xf numFmtId="191" fontId="27" fillId="0" borderId="44" xfId="0" applyNumberFormat="1" applyFont="1" applyFill="1" applyBorder="1" applyAlignment="1">
      <alignment horizontal="center" vertical="center" wrapText="1"/>
    </xf>
    <xf numFmtId="191" fontId="27" fillId="0" borderId="77" xfId="0" applyNumberFormat="1" applyFont="1" applyFill="1" applyBorder="1" applyAlignment="1">
      <alignment horizontal="center" vertical="center"/>
    </xf>
    <xf numFmtId="191" fontId="27" fillId="0" borderId="44" xfId="0" applyNumberFormat="1" applyFont="1" applyFill="1" applyBorder="1" applyAlignment="1">
      <alignment horizontal="center" vertical="center"/>
    </xf>
    <xf numFmtId="191" fontId="28" fillId="0" borderId="77" xfId="0" applyNumberFormat="1" applyFont="1" applyFill="1" applyBorder="1" applyAlignment="1">
      <alignment horizontal="center" vertical="center" wrapText="1"/>
    </xf>
    <xf numFmtId="191" fontId="28" fillId="0" borderId="44" xfId="0" applyNumberFormat="1" applyFont="1" applyFill="1" applyBorder="1" applyAlignment="1">
      <alignment horizontal="center" vertical="center" wrapText="1"/>
    </xf>
    <xf numFmtId="191" fontId="28" fillId="0" borderId="12" xfId="0" applyNumberFormat="1" applyFont="1" applyFill="1" applyBorder="1" applyAlignment="1">
      <alignment horizontal="center" vertical="center" wrapText="1"/>
    </xf>
    <xf numFmtId="191" fontId="27" fillId="0" borderId="12" xfId="0" applyNumberFormat="1" applyFont="1" applyFill="1" applyBorder="1" applyAlignment="1">
      <alignment horizontal="center" vertical="center" wrapText="1"/>
    </xf>
    <xf numFmtId="49" fontId="52" fillId="33" borderId="48" xfId="0" applyNumberFormat="1" applyFont="1" applyFill="1" applyBorder="1" applyAlignment="1">
      <alignment horizontal="center" vertical="center"/>
    </xf>
    <xf numFmtId="49" fontId="33" fillId="33" borderId="37" xfId="77" applyNumberFormat="1" applyFont="1" applyFill="1" applyBorder="1" applyAlignment="1">
      <alignment horizontal="center" vertical="center"/>
      <protection/>
    </xf>
    <xf numFmtId="49" fontId="4" fillId="33" borderId="77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56" fontId="14" fillId="33" borderId="59" xfId="76" applyNumberFormat="1" applyFont="1" applyFill="1" applyBorder="1" applyAlignment="1">
      <alignment horizontal="center" vertical="center"/>
      <protection/>
    </xf>
    <xf numFmtId="0" fontId="6" fillId="33" borderId="61" xfId="76" applyFont="1" applyFill="1" applyBorder="1" applyAlignment="1">
      <alignment horizontal="center" vertical="center"/>
      <protection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49" fontId="134" fillId="0" borderId="46" xfId="0" applyNumberFormat="1" applyFont="1" applyFill="1" applyBorder="1" applyAlignment="1">
      <alignment horizontal="center" vertical="center" wrapText="1" shrinkToFi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49" fontId="134" fillId="0" borderId="36" xfId="0" applyNumberFormat="1" applyFont="1" applyFill="1" applyBorder="1" applyAlignment="1">
      <alignment horizontal="center" vertical="center" wrapText="1"/>
    </xf>
    <xf numFmtId="49" fontId="135" fillId="0" borderId="12" xfId="76" applyNumberFormat="1" applyFont="1" applyFill="1" applyBorder="1" applyAlignment="1">
      <alignment horizontal="center" vertical="center" wrapText="1"/>
      <protection/>
    </xf>
    <xf numFmtId="49" fontId="33" fillId="0" borderId="12" xfId="76" applyNumberFormat="1" applyFont="1" applyFill="1" applyBorder="1" applyAlignment="1">
      <alignment horizontal="center" vertical="center" wrapText="1"/>
      <protection/>
    </xf>
    <xf numFmtId="185" fontId="11" fillId="33" borderId="13" xfId="0" applyNumberFormat="1" applyFont="1" applyFill="1" applyBorder="1" applyAlignment="1">
      <alignment horizontal="center" vertical="center" wrapText="1"/>
    </xf>
    <xf numFmtId="185" fontId="11" fillId="33" borderId="52" xfId="0" applyNumberFormat="1" applyFont="1" applyFill="1" applyBorder="1" applyAlignment="1">
      <alignment horizontal="center" vertical="center" wrapText="1"/>
    </xf>
    <xf numFmtId="185" fontId="11" fillId="33" borderId="12" xfId="0" applyNumberFormat="1" applyFont="1" applyFill="1" applyBorder="1" applyAlignment="1">
      <alignment horizontal="center" vertical="center" shrinkToFit="1"/>
    </xf>
    <xf numFmtId="185" fontId="11" fillId="33" borderId="44" xfId="0" applyNumberFormat="1" applyFont="1" applyFill="1" applyBorder="1" applyAlignment="1">
      <alignment horizontal="center" vertical="center" shrinkToFit="1"/>
    </xf>
    <xf numFmtId="191" fontId="33" fillId="0" borderId="7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185" fontId="11" fillId="33" borderId="57" xfId="0" applyNumberFormat="1" applyFont="1" applyFill="1" applyBorder="1" applyAlignment="1">
      <alignment horizontal="center" vertical="center" shrinkToFit="1"/>
    </xf>
    <xf numFmtId="185" fontId="11" fillId="33" borderId="13" xfId="0" applyNumberFormat="1" applyFont="1" applyFill="1" applyBorder="1" applyAlignment="1">
      <alignment horizontal="center" vertical="center" shrinkToFit="1"/>
    </xf>
    <xf numFmtId="191" fontId="11" fillId="33" borderId="13" xfId="0" applyNumberFormat="1" applyFont="1" applyFill="1" applyBorder="1" applyAlignment="1">
      <alignment horizontal="center" vertical="center" shrinkToFit="1"/>
    </xf>
    <xf numFmtId="191" fontId="70" fillId="0" borderId="48" xfId="0" applyNumberFormat="1" applyFont="1" applyBorder="1" applyAlignment="1">
      <alignment horizontal="center" vertical="center" shrinkToFit="1"/>
    </xf>
    <xf numFmtId="191" fontId="70" fillId="33" borderId="57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49" fontId="4" fillId="0" borderId="67" xfId="0" applyNumberFormat="1" applyFont="1" applyFill="1" applyBorder="1" applyAlignment="1">
      <alignment horizontal="center" vertical="center" wrapText="1" shrinkToFit="1"/>
    </xf>
    <xf numFmtId="191" fontId="33" fillId="0" borderId="81" xfId="0" applyNumberFormat="1" applyFont="1" applyFill="1" applyBorder="1" applyAlignment="1">
      <alignment horizontal="center" vertical="center"/>
    </xf>
    <xf numFmtId="191" fontId="33" fillId="0" borderId="70" xfId="0" applyNumberFormat="1" applyFont="1" applyFill="1" applyBorder="1" applyAlignment="1">
      <alignment horizontal="center" vertical="center"/>
    </xf>
    <xf numFmtId="49" fontId="24" fillId="0" borderId="77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185" fontId="11" fillId="33" borderId="57" xfId="0" applyNumberFormat="1" applyFont="1" applyFill="1" applyBorder="1" applyAlignment="1">
      <alignment horizontal="center" vertical="center" shrinkToFit="1"/>
    </xf>
    <xf numFmtId="185" fontId="11" fillId="33" borderId="13" xfId="0" applyNumberFormat="1" applyFont="1" applyFill="1" applyBorder="1" applyAlignment="1">
      <alignment horizontal="center" vertical="center" shrinkToFit="1"/>
    </xf>
    <xf numFmtId="191" fontId="10" fillId="0" borderId="69" xfId="0" applyNumberFormat="1" applyFont="1" applyFill="1" applyBorder="1" applyAlignment="1">
      <alignment horizontal="center" vertical="center" shrinkToFit="1"/>
    </xf>
    <xf numFmtId="49" fontId="10" fillId="0" borderId="80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10" fillId="0" borderId="43" xfId="0" applyNumberFormat="1" applyFont="1" applyFill="1" applyBorder="1" applyAlignment="1">
      <alignment horizontal="center" vertical="center" wrapText="1"/>
    </xf>
    <xf numFmtId="191" fontId="28" fillId="0" borderId="67" xfId="0" applyNumberFormat="1" applyFont="1" applyFill="1" applyBorder="1" applyAlignment="1">
      <alignment horizontal="center" vertical="center" wrapText="1"/>
    </xf>
    <xf numFmtId="191" fontId="28" fillId="0" borderId="68" xfId="0" applyNumberFormat="1" applyFont="1" applyFill="1" applyBorder="1" applyAlignment="1">
      <alignment horizontal="center" vertical="center" wrapText="1"/>
    </xf>
    <xf numFmtId="191" fontId="27" fillId="0" borderId="68" xfId="0" applyNumberFormat="1" applyFont="1" applyFill="1" applyBorder="1" applyAlignment="1">
      <alignment horizontal="center" vertical="center" wrapText="1"/>
    </xf>
    <xf numFmtId="191" fontId="27" fillId="0" borderId="67" xfId="0" applyNumberFormat="1" applyFont="1" applyFill="1" applyBorder="1" applyAlignment="1">
      <alignment horizontal="center" vertical="center" wrapText="1"/>
    </xf>
    <xf numFmtId="191" fontId="27" fillId="0" borderId="73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/>
    </xf>
    <xf numFmtId="191" fontId="131" fillId="33" borderId="36" xfId="0" applyNumberFormat="1" applyFont="1" applyFill="1" applyBorder="1" applyAlignment="1">
      <alignment horizontal="center" vertical="center" wrapText="1"/>
    </xf>
    <xf numFmtId="191" fontId="33" fillId="0" borderId="73" xfId="0" applyNumberFormat="1" applyFont="1" applyFill="1" applyBorder="1" applyAlignment="1">
      <alignment horizontal="center" vertical="center"/>
    </xf>
    <xf numFmtId="191" fontId="131" fillId="33" borderId="36" xfId="0" applyNumberFormat="1" applyFont="1" applyFill="1" applyBorder="1" applyAlignment="1">
      <alignment horizontal="center" vertical="center" wrapText="1"/>
    </xf>
    <xf numFmtId="191" fontId="27" fillId="0" borderId="57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/>
    </xf>
    <xf numFmtId="191" fontId="33" fillId="0" borderId="57" xfId="0" applyNumberFormat="1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 wrapText="1"/>
    </xf>
    <xf numFmtId="191" fontId="136" fillId="33" borderId="20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185" fontId="24" fillId="0" borderId="48" xfId="0" applyNumberFormat="1" applyFont="1" applyBorder="1" applyAlignment="1">
      <alignment horizontal="center" vertical="center" shrinkToFit="1"/>
    </xf>
    <xf numFmtId="49" fontId="125" fillId="0" borderId="61" xfId="0" applyNumberFormat="1" applyFont="1" applyFill="1" applyBorder="1" applyAlignment="1">
      <alignment horizontal="center" vertical="center" wrapText="1"/>
    </xf>
    <xf numFmtId="49" fontId="125" fillId="0" borderId="82" xfId="0" applyNumberFormat="1" applyFont="1" applyFill="1" applyBorder="1" applyAlignment="1">
      <alignment horizontal="center" vertical="center" wrapText="1"/>
    </xf>
    <xf numFmtId="49" fontId="125" fillId="0" borderId="60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/>
    </xf>
    <xf numFmtId="0" fontId="41" fillId="0" borderId="2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1" fillId="0" borderId="28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190" fontId="125" fillId="34" borderId="36" xfId="0" applyNumberFormat="1" applyFont="1" applyFill="1" applyBorder="1" applyAlignment="1">
      <alignment horizontal="center" vertical="center" wrapText="1"/>
    </xf>
    <xf numFmtId="190" fontId="125" fillId="34" borderId="20" xfId="0" applyNumberFormat="1" applyFont="1" applyFill="1" applyBorder="1" applyAlignment="1">
      <alignment horizontal="center" vertical="center" wrapText="1"/>
    </xf>
    <xf numFmtId="190" fontId="125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 shrinkToFit="1"/>
    </xf>
    <xf numFmtId="20" fontId="51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6" fillId="0" borderId="0" xfId="76" applyFont="1" applyAlignment="1">
      <alignment horizontal="center" vertical="center"/>
      <protection/>
    </xf>
    <xf numFmtId="0" fontId="17" fillId="0" borderId="0" xfId="76" applyFont="1" applyAlignment="1">
      <alignment horizontal="center" vertical="center"/>
      <protection/>
    </xf>
    <xf numFmtId="0" fontId="13" fillId="0" borderId="28" xfId="76" applyFont="1" applyBorder="1" applyAlignment="1">
      <alignment horizontal="center" vertical="center"/>
      <protection/>
    </xf>
    <xf numFmtId="0" fontId="13" fillId="0" borderId="55" xfId="76" applyFont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2 2 3" xfId="61"/>
    <cellStyle name="常规 2 2 4" xfId="62"/>
    <cellStyle name="常规 2 3" xfId="63"/>
    <cellStyle name="常规 2 4" xfId="64"/>
    <cellStyle name="常规 5 4" xfId="65"/>
    <cellStyle name="常规 5 4 2" xfId="66"/>
    <cellStyle name="常规 5 4 2 2" xfId="67"/>
    <cellStyle name="常规 5 4 2 3" xfId="68"/>
    <cellStyle name="常规 5 4 2 4" xfId="69"/>
    <cellStyle name="常规 5 4 3" xfId="70"/>
    <cellStyle name="常规 5 4 4" xfId="71"/>
    <cellStyle name="説明文" xfId="72"/>
    <cellStyle name="Currency [0]" xfId="73"/>
    <cellStyle name="Currency" xfId="74"/>
    <cellStyle name="入力" xfId="75"/>
    <cellStyle name="標準 2" xfId="76"/>
    <cellStyle name="標準 3" xfId="77"/>
    <cellStyle name="標準 4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38100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38100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38100</xdr:colOff>
      <xdr:row>4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142875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1</xdr:col>
      <xdr:colOff>723900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333375</xdr:colOff>
      <xdr:row>2</xdr:row>
      <xdr:rowOff>276225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3431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zoomScalePageLayoutView="0" workbookViewId="0" topLeftCell="A1">
      <selection activeCell="A10" sqref="A10"/>
    </sheetView>
  </sheetViews>
  <sheetFormatPr defaultColWidth="8.796875" defaultRowHeight="14.25"/>
  <cols>
    <col min="1" max="1" width="21.69921875" style="3" customWidth="1"/>
    <col min="2" max="4" width="11" style="1" customWidth="1"/>
    <col min="5" max="8" width="9.3984375" style="1" customWidth="1"/>
    <col min="9" max="20" width="7.69921875" style="1" customWidth="1"/>
    <col min="21" max="21" width="9" style="5" customWidth="1"/>
    <col min="22" max="16384" width="9" style="5" customWidth="1"/>
  </cols>
  <sheetData>
    <row r="1" ht="14.25"/>
    <row r="2" spans="2:20" ht="27">
      <c r="B2" s="7"/>
      <c r="C2" s="7"/>
      <c r="D2" s="7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</row>
    <row r="3" spans="5:20" ht="23.25" customHeight="1">
      <c r="E3" s="221"/>
      <c r="F3" s="221"/>
      <c r="G3" s="221"/>
      <c r="H3" s="2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17" customFormat="1" ht="14.25" customHeight="1">
      <c r="B4" s="14"/>
      <c r="C4" s="14"/>
      <c r="D4" s="14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s="17" customFormat="1" ht="14.25" customHeight="1">
      <c r="B5" s="14"/>
      <c r="C5" s="14"/>
      <c r="D5" s="14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5" customHeight="1">
      <c r="A6" s="195" t="s">
        <v>33</v>
      </c>
      <c r="B6"/>
      <c r="C6"/>
      <c r="D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43"/>
      <c r="R6" s="243"/>
      <c r="S6" s="243"/>
      <c r="T6" s="3"/>
    </row>
    <row r="7" spans="1:20" ht="24" customHeight="1">
      <c r="A7" s="377" t="s">
        <v>0</v>
      </c>
      <c r="B7" s="373" t="s">
        <v>1</v>
      </c>
      <c r="C7" s="377" t="s">
        <v>259</v>
      </c>
      <c r="D7" s="286" t="s">
        <v>260</v>
      </c>
      <c r="E7" s="287" t="s">
        <v>7</v>
      </c>
      <c r="F7" s="376" t="s">
        <v>259</v>
      </c>
      <c r="G7" s="372" t="s">
        <v>261</v>
      </c>
      <c r="H7" s="372" t="s">
        <v>260</v>
      </c>
      <c r="I7" s="381" t="s">
        <v>6</v>
      </c>
      <c r="J7" s="385" t="s">
        <v>259</v>
      </c>
      <c r="K7" s="371" t="s">
        <v>261</v>
      </c>
      <c r="L7" s="371" t="s">
        <v>260</v>
      </c>
      <c r="M7" s="386" t="s">
        <v>5</v>
      </c>
      <c r="N7" s="384" t="s">
        <v>259</v>
      </c>
      <c r="O7" s="371" t="s">
        <v>261</v>
      </c>
      <c r="P7" s="371" t="s">
        <v>260</v>
      </c>
      <c r="Q7" s="381" t="s">
        <v>4</v>
      </c>
      <c r="R7" s="385" t="s">
        <v>259</v>
      </c>
      <c r="S7" s="371" t="s">
        <v>260</v>
      </c>
      <c r="T7" s="386" t="s">
        <v>3</v>
      </c>
    </row>
    <row r="8" spans="1:23" s="9" customFormat="1" ht="31.5" customHeight="1">
      <c r="A8" s="389" t="s">
        <v>109</v>
      </c>
      <c r="B8" s="374" t="s">
        <v>168</v>
      </c>
      <c r="C8" s="378" t="s">
        <v>80</v>
      </c>
      <c r="D8" s="370" t="s">
        <v>80</v>
      </c>
      <c r="E8" s="379" t="s">
        <v>26</v>
      </c>
      <c r="F8" s="623">
        <v>44917</v>
      </c>
      <c r="G8" s="624">
        <v>44922</v>
      </c>
      <c r="H8" s="624">
        <v>44923</v>
      </c>
      <c r="I8" s="382" t="s">
        <v>165</v>
      </c>
      <c r="J8" s="580">
        <v>44917</v>
      </c>
      <c r="K8" s="581" t="s">
        <v>26</v>
      </c>
      <c r="L8" s="581">
        <v>44922</v>
      </c>
      <c r="M8" s="387" t="s">
        <v>170</v>
      </c>
      <c r="N8" s="583">
        <v>44914</v>
      </c>
      <c r="O8" s="581">
        <v>44918</v>
      </c>
      <c r="P8" s="581">
        <v>44921</v>
      </c>
      <c r="Q8" s="382" t="s">
        <v>171</v>
      </c>
      <c r="R8" s="580">
        <v>44911</v>
      </c>
      <c r="S8" s="581">
        <v>44918</v>
      </c>
      <c r="T8" s="387" t="s">
        <v>172</v>
      </c>
      <c r="U8" s="165"/>
      <c r="V8" s="29"/>
      <c r="W8" s="29"/>
    </row>
    <row r="9" spans="1:23" s="9" customFormat="1" ht="31.5" customHeight="1">
      <c r="A9" s="245" t="s">
        <v>104</v>
      </c>
      <c r="B9" s="375" t="s">
        <v>163</v>
      </c>
      <c r="C9" s="578">
        <v>44915</v>
      </c>
      <c r="D9" s="579">
        <v>44922</v>
      </c>
      <c r="E9" s="380" t="s">
        <v>169</v>
      </c>
      <c r="F9" s="622">
        <v>44916</v>
      </c>
      <c r="G9" s="621">
        <v>44921</v>
      </c>
      <c r="H9" s="621">
        <v>44922</v>
      </c>
      <c r="I9" s="383" t="s">
        <v>170</v>
      </c>
      <c r="J9" s="639">
        <v>44918</v>
      </c>
      <c r="K9" s="640">
        <v>44922</v>
      </c>
      <c r="L9" s="640">
        <v>44923</v>
      </c>
      <c r="M9" s="388" t="s">
        <v>164</v>
      </c>
      <c r="N9" s="584">
        <v>44916</v>
      </c>
      <c r="O9" s="582">
        <v>44922</v>
      </c>
      <c r="P9" s="582">
        <v>44923</v>
      </c>
      <c r="Q9" s="383" t="s">
        <v>173</v>
      </c>
      <c r="R9" s="628">
        <v>44916</v>
      </c>
      <c r="S9" s="629">
        <v>44923</v>
      </c>
      <c r="T9" s="388" t="s">
        <v>173</v>
      </c>
      <c r="U9" s="29"/>
      <c r="V9" s="29"/>
      <c r="W9" s="29"/>
    </row>
    <row r="10" spans="1:23" s="9" customFormat="1" ht="31.5" customHeight="1">
      <c r="A10" s="244" t="s">
        <v>110</v>
      </c>
      <c r="B10" s="374" t="s">
        <v>151</v>
      </c>
      <c r="C10" s="378" t="s">
        <v>80</v>
      </c>
      <c r="D10" s="370" t="s">
        <v>80</v>
      </c>
      <c r="E10" s="379" t="s">
        <v>26</v>
      </c>
      <c r="F10" s="623">
        <v>44918</v>
      </c>
      <c r="G10" s="624">
        <v>44922</v>
      </c>
      <c r="H10" s="624" t="s">
        <v>366</v>
      </c>
      <c r="I10" s="382" t="s">
        <v>175</v>
      </c>
      <c r="J10" s="580" t="s">
        <v>370</v>
      </c>
      <c r="K10" s="581" t="s">
        <v>26</v>
      </c>
      <c r="L10" s="581">
        <v>44924</v>
      </c>
      <c r="M10" s="387" t="s">
        <v>200</v>
      </c>
      <c r="N10" s="583">
        <v>44916</v>
      </c>
      <c r="O10" s="581">
        <v>44922</v>
      </c>
      <c r="P10" s="581">
        <v>44923</v>
      </c>
      <c r="Q10" s="382" t="s">
        <v>203</v>
      </c>
      <c r="R10" s="580">
        <v>44916</v>
      </c>
      <c r="S10" s="581">
        <v>44923</v>
      </c>
      <c r="T10" s="387" t="s">
        <v>204</v>
      </c>
      <c r="U10" s="165"/>
      <c r="V10" s="29"/>
      <c r="W10" s="29"/>
    </row>
    <row r="11" spans="1:23" s="9" customFormat="1" ht="31.5" customHeight="1">
      <c r="A11" s="245" t="s">
        <v>101</v>
      </c>
      <c r="B11" s="375" t="s">
        <v>198</v>
      </c>
      <c r="C11" s="578">
        <v>44917</v>
      </c>
      <c r="D11" s="579">
        <v>44924</v>
      </c>
      <c r="E11" s="380" t="s">
        <v>199</v>
      </c>
      <c r="F11" s="622">
        <v>44918</v>
      </c>
      <c r="G11" s="621">
        <v>44922</v>
      </c>
      <c r="H11" s="621" t="s">
        <v>366</v>
      </c>
      <c r="I11" s="383" t="s">
        <v>200</v>
      </c>
      <c r="J11" s="639" t="s">
        <v>370</v>
      </c>
      <c r="K11" s="640">
        <v>44922</v>
      </c>
      <c r="L11" s="640">
        <v>44924</v>
      </c>
      <c r="M11" s="388" t="s">
        <v>174</v>
      </c>
      <c r="N11" s="587">
        <v>44918</v>
      </c>
      <c r="O11" s="630">
        <v>44923</v>
      </c>
      <c r="P11" s="586">
        <v>44566</v>
      </c>
      <c r="Q11" s="383" t="s">
        <v>201</v>
      </c>
      <c r="R11" s="632">
        <v>44918</v>
      </c>
      <c r="S11" s="630">
        <v>44566</v>
      </c>
      <c r="T11" s="388" t="s">
        <v>201</v>
      </c>
      <c r="U11" s="29"/>
      <c r="V11" s="29"/>
      <c r="W11" s="29"/>
    </row>
    <row r="12" spans="1:23" s="9" customFormat="1" ht="30" customHeight="1">
      <c r="A12" s="246" t="s">
        <v>109</v>
      </c>
      <c r="B12" s="374" t="s">
        <v>237</v>
      </c>
      <c r="C12" s="378" t="s">
        <v>80</v>
      </c>
      <c r="D12" s="370" t="s">
        <v>80</v>
      </c>
      <c r="E12" s="379" t="s">
        <v>26</v>
      </c>
      <c r="F12" s="623">
        <v>44566</v>
      </c>
      <c r="G12" s="624">
        <v>44571</v>
      </c>
      <c r="H12" s="624">
        <v>44572</v>
      </c>
      <c r="I12" s="382" t="s">
        <v>202</v>
      </c>
      <c r="J12" s="580">
        <v>44566</v>
      </c>
      <c r="K12" s="581" t="s">
        <v>26</v>
      </c>
      <c r="L12" s="581">
        <v>44571</v>
      </c>
      <c r="M12" s="387" t="s">
        <v>239</v>
      </c>
      <c r="N12" s="588">
        <v>44919</v>
      </c>
      <c r="O12" s="585">
        <v>44566</v>
      </c>
      <c r="P12" s="585">
        <v>44567</v>
      </c>
      <c r="Q12" s="382" t="s">
        <v>240</v>
      </c>
      <c r="R12" s="631">
        <v>44919</v>
      </c>
      <c r="S12" s="585">
        <v>44567</v>
      </c>
      <c r="T12" s="387" t="s">
        <v>241</v>
      </c>
      <c r="U12" s="165"/>
      <c r="V12" s="29"/>
      <c r="W12" s="29"/>
    </row>
    <row r="13" spans="1:23" s="9" customFormat="1" ht="31.5" customHeight="1">
      <c r="A13" s="245" t="s">
        <v>104</v>
      </c>
      <c r="B13" s="375" t="s">
        <v>168</v>
      </c>
      <c r="C13" s="578">
        <v>44922</v>
      </c>
      <c r="D13" s="579">
        <v>44571</v>
      </c>
      <c r="E13" s="380" t="s">
        <v>238</v>
      </c>
      <c r="F13" s="622">
        <v>44566</v>
      </c>
      <c r="G13" s="621">
        <v>44567</v>
      </c>
      <c r="H13" s="621">
        <v>44571</v>
      </c>
      <c r="I13" s="383" t="s">
        <v>239</v>
      </c>
      <c r="J13" s="639">
        <v>44567</v>
      </c>
      <c r="K13" s="640">
        <v>44571</v>
      </c>
      <c r="L13" s="640">
        <v>44572</v>
      </c>
      <c r="M13" s="388" t="s">
        <v>205</v>
      </c>
      <c r="N13" s="584">
        <v>44924</v>
      </c>
      <c r="O13" s="582">
        <v>44572</v>
      </c>
      <c r="P13" s="582">
        <v>44573</v>
      </c>
      <c r="Q13" s="383" t="s">
        <v>242</v>
      </c>
      <c r="R13" s="632">
        <v>44924</v>
      </c>
      <c r="S13" s="630">
        <v>44573</v>
      </c>
      <c r="T13" s="388" t="s">
        <v>242</v>
      </c>
      <c r="U13" s="29"/>
      <c r="V13" s="29"/>
      <c r="W13" s="29"/>
    </row>
    <row r="14" spans="1:20" ht="18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</row>
    <row r="15" ht="15.75">
      <c r="B15" s="390" t="s">
        <v>262</v>
      </c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19"/>
    </row>
    <row r="21" spans="1:20" ht="14.25">
      <c r="A21" s="2"/>
      <c r="T21" s="218"/>
    </row>
    <row r="22" ht="14.25">
      <c r="T22" s="218"/>
    </row>
    <row r="23" spans="9:20" ht="14.25">
      <c r="I23" s="220"/>
      <c r="J23" s="220"/>
      <c r="K23" s="220"/>
      <c r="L23" s="220"/>
      <c r="T23" s="218"/>
    </row>
  </sheetData>
  <sheetProtection/>
  <mergeCells count="1">
    <mergeCell ref="E2:T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6"/>
  <sheetViews>
    <sheetView zoomScalePageLayoutView="0" workbookViewId="0" topLeftCell="A4">
      <selection activeCell="J12" activeCellId="1" sqref="J10:L10 J12:L12"/>
    </sheetView>
  </sheetViews>
  <sheetFormatPr defaultColWidth="8.796875" defaultRowHeight="14.25"/>
  <cols>
    <col min="1" max="1" width="22.5" style="11" customWidth="1"/>
    <col min="2" max="2" width="8.8984375" style="20" customWidth="1"/>
    <col min="3" max="5" width="9.59765625" style="10" customWidth="1"/>
    <col min="6" max="12" width="11.09765625" style="10" customWidth="1"/>
    <col min="13" max="16384" width="9" style="9" customWidth="1"/>
  </cols>
  <sheetData>
    <row r="1" spans="1:13" ht="14.25">
      <c r="A1" s="3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9"/>
      <c r="B2" s="169"/>
      <c r="C2" s="668" t="s">
        <v>8</v>
      </c>
      <c r="D2" s="668"/>
      <c r="E2" s="668"/>
      <c r="F2" s="668"/>
      <c r="G2" s="668"/>
      <c r="H2" s="668"/>
      <c r="I2" s="668"/>
      <c r="J2" s="668"/>
      <c r="K2" s="668"/>
      <c r="L2" s="668"/>
      <c r="M2" s="5"/>
    </row>
    <row r="3" spans="1:13" ht="23.25" customHeight="1">
      <c r="A3" s="3"/>
      <c r="B3" s="6"/>
      <c r="C3" s="669" t="s">
        <v>18</v>
      </c>
      <c r="D3" s="669"/>
      <c r="E3" s="669"/>
      <c r="F3" s="669"/>
      <c r="G3" s="669"/>
      <c r="H3" s="669"/>
      <c r="I3" s="669"/>
      <c r="J3" s="669"/>
      <c r="K3" s="669"/>
      <c r="L3" s="669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30"/>
      <c r="J4" s="30"/>
      <c r="K4" s="30"/>
      <c r="L4" s="19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30"/>
      <c r="J5" s="30"/>
      <c r="K5" s="30"/>
      <c r="L5" s="19"/>
      <c r="M5" s="5"/>
    </row>
    <row r="6" spans="1:13" ht="18" customHeight="1">
      <c r="A6" s="670"/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5"/>
    </row>
    <row r="7" spans="1:13" ht="15.75" customHeight="1">
      <c r="A7" s="671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223"/>
    </row>
    <row r="8" spans="1:13" ht="16.5" customHeight="1">
      <c r="A8" s="247" t="s">
        <v>34</v>
      </c>
      <c r="B8" s="248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666" t="s">
        <v>0</v>
      </c>
      <c r="B9" s="667"/>
      <c r="C9" s="409" t="s">
        <v>1</v>
      </c>
      <c r="D9" s="240" t="s">
        <v>263</v>
      </c>
      <c r="E9" s="405" t="s">
        <v>264</v>
      </c>
      <c r="F9" s="250" t="s">
        <v>3</v>
      </c>
      <c r="G9" s="261" t="s">
        <v>263</v>
      </c>
      <c r="H9" s="261" t="s">
        <v>264</v>
      </c>
      <c r="I9" s="249" t="s">
        <v>4</v>
      </c>
      <c r="J9" s="401" t="s">
        <v>263</v>
      </c>
      <c r="K9" s="400" t="s">
        <v>264</v>
      </c>
      <c r="L9" s="250" t="s">
        <v>5</v>
      </c>
      <c r="M9" s="5"/>
    </row>
    <row r="10" spans="1:15" s="31" customFormat="1" ht="45.75" customHeight="1">
      <c r="A10" s="398" t="s">
        <v>159</v>
      </c>
      <c r="B10" s="402" t="s">
        <v>111</v>
      </c>
      <c r="C10" s="410" t="s">
        <v>136</v>
      </c>
      <c r="D10" s="399" t="s">
        <v>136</v>
      </c>
      <c r="E10" s="406" t="s">
        <v>136</v>
      </c>
      <c r="F10" s="348" t="s">
        <v>26</v>
      </c>
      <c r="G10" s="393" t="s">
        <v>136</v>
      </c>
      <c r="H10" s="393" t="s">
        <v>136</v>
      </c>
      <c r="I10" s="395" t="s">
        <v>26</v>
      </c>
      <c r="J10" s="661" t="s">
        <v>349</v>
      </c>
      <c r="K10" s="395" t="s">
        <v>384</v>
      </c>
      <c r="L10" s="253" t="s">
        <v>385</v>
      </c>
      <c r="M10" s="231"/>
      <c r="N10" s="231"/>
      <c r="O10" s="231"/>
    </row>
    <row r="11" spans="1:15" s="31" customFormat="1" ht="45.75" customHeight="1">
      <c r="A11" s="251" t="s">
        <v>113</v>
      </c>
      <c r="B11" s="404" t="s">
        <v>112</v>
      </c>
      <c r="C11" s="412" t="s">
        <v>162</v>
      </c>
      <c r="D11" s="391" t="s">
        <v>355</v>
      </c>
      <c r="E11" s="254" t="s">
        <v>339</v>
      </c>
      <c r="F11" s="408" t="s">
        <v>227</v>
      </c>
      <c r="G11" s="394" t="s">
        <v>355</v>
      </c>
      <c r="H11" s="394" t="s">
        <v>339</v>
      </c>
      <c r="I11" s="396" t="s">
        <v>228</v>
      </c>
      <c r="J11" s="662" t="s">
        <v>26</v>
      </c>
      <c r="K11" s="663" t="s">
        <v>26</v>
      </c>
      <c r="L11" s="664" t="s">
        <v>26</v>
      </c>
      <c r="M11" s="231"/>
      <c r="N11" s="231"/>
      <c r="O11" s="231"/>
    </row>
    <row r="12" spans="1:15" s="31" customFormat="1" ht="45.75" customHeight="1">
      <c r="A12" s="398" t="s">
        <v>159</v>
      </c>
      <c r="B12" s="402" t="s">
        <v>111</v>
      </c>
      <c r="C12" s="410" t="s">
        <v>136</v>
      </c>
      <c r="D12" s="399" t="s">
        <v>136</v>
      </c>
      <c r="E12" s="406" t="s">
        <v>136</v>
      </c>
      <c r="F12" s="348" t="s">
        <v>26</v>
      </c>
      <c r="G12" s="393" t="s">
        <v>136</v>
      </c>
      <c r="H12" s="393" t="s">
        <v>136</v>
      </c>
      <c r="I12" s="395" t="s">
        <v>26</v>
      </c>
      <c r="J12" s="661" t="s">
        <v>349</v>
      </c>
      <c r="K12" s="395" t="s">
        <v>386</v>
      </c>
      <c r="L12" s="253" t="s">
        <v>387</v>
      </c>
      <c r="M12" s="231"/>
      <c r="N12" s="231"/>
      <c r="O12" s="231"/>
    </row>
    <row r="13" spans="1:15" s="31" customFormat="1" ht="45.75" customHeight="1">
      <c r="A13" s="252" t="s">
        <v>267</v>
      </c>
      <c r="B13" s="403" t="s">
        <v>112</v>
      </c>
      <c r="C13" s="411" t="s">
        <v>268</v>
      </c>
      <c r="D13" s="392" t="s">
        <v>357</v>
      </c>
      <c r="E13" s="256" t="s">
        <v>324</v>
      </c>
      <c r="F13" s="407" t="s">
        <v>265</v>
      </c>
      <c r="G13" s="644" t="s">
        <v>353</v>
      </c>
      <c r="H13" s="644" t="s">
        <v>353</v>
      </c>
      <c r="I13" s="397" t="s">
        <v>266</v>
      </c>
      <c r="J13" s="257" t="s">
        <v>136</v>
      </c>
      <c r="K13" s="396" t="s">
        <v>136</v>
      </c>
      <c r="L13" s="255" t="s">
        <v>26</v>
      </c>
      <c r="M13" s="231"/>
      <c r="N13" s="231"/>
      <c r="O13" s="231"/>
    </row>
    <row r="14" spans="1:13" ht="13.5" customHeight="1">
      <c r="A14" s="672"/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224"/>
    </row>
    <row r="15" spans="1:16" s="31" customFormat="1" ht="35.25" customHeight="1">
      <c r="A15" s="3"/>
      <c r="B15" s="390" t="s">
        <v>262</v>
      </c>
      <c r="C15" s="225"/>
      <c r="D15" s="225"/>
      <c r="E15" s="225"/>
      <c r="F15" s="226"/>
      <c r="G15" s="226"/>
      <c r="H15" s="226"/>
      <c r="I15" s="185"/>
      <c r="J15" s="185"/>
      <c r="K15" s="185"/>
      <c r="L15" s="227"/>
      <c r="M15" s="229"/>
      <c r="N15" s="53"/>
      <c r="O15" s="53"/>
      <c r="P15" s="53"/>
    </row>
    <row r="16" spans="1:13" s="31" customFormat="1" ht="17.25" customHeight="1">
      <c r="A16" s="228"/>
      <c r="B16" s="228"/>
      <c r="C16" s="228"/>
      <c r="D16" s="228"/>
      <c r="E16" s="228"/>
      <c r="F16" s="166"/>
      <c r="G16" s="166"/>
      <c r="H16" s="166"/>
      <c r="I16" s="166"/>
      <c r="J16" s="166"/>
      <c r="K16" s="166"/>
      <c r="L16" s="14"/>
      <c r="M16" s="23"/>
    </row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</sheetData>
  <sheetProtection/>
  <mergeCells count="6">
    <mergeCell ref="A9:B9"/>
    <mergeCell ref="C2:L2"/>
    <mergeCell ref="C3:L3"/>
    <mergeCell ref="A6:L6"/>
    <mergeCell ref="A7:L7"/>
    <mergeCell ref="A14:L14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2"/>
  <sheetViews>
    <sheetView zoomScalePageLayoutView="0" workbookViewId="0" topLeftCell="D1">
      <selection activeCell="A15" sqref="A15:O15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89" customWidth="1"/>
    <col min="15" max="15" width="12.09765625" style="189" customWidth="1"/>
    <col min="16" max="16384" width="9" style="5" customWidth="1"/>
  </cols>
  <sheetData>
    <row r="1" spans="1:15" ht="24.75">
      <c r="A1" s="169" t="s">
        <v>98</v>
      </c>
      <c r="B1" s="169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6:15" ht="19.5">
      <c r="F2" s="674"/>
      <c r="G2" s="674"/>
      <c r="H2" s="674"/>
      <c r="I2" s="674"/>
      <c r="J2" s="674"/>
      <c r="K2" s="674"/>
      <c r="L2" s="674"/>
      <c r="M2" s="674"/>
      <c r="N2" s="674"/>
      <c r="O2" s="674"/>
    </row>
    <row r="3" spans="6:15" ht="27.75" customHeight="1">
      <c r="F3" s="80"/>
      <c r="G3" s="80"/>
      <c r="H3" s="80"/>
      <c r="L3" s="198"/>
      <c r="M3" s="198"/>
      <c r="N3" s="198"/>
      <c r="O3" s="197"/>
    </row>
    <row r="4" spans="1:15" ht="16.5" customHeight="1">
      <c r="A4" s="190"/>
      <c r="B4" s="191"/>
      <c r="C4" s="190"/>
      <c r="D4" s="190"/>
      <c r="E4" s="190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6.5" customHeight="1">
      <c r="A5" s="190"/>
      <c r="B5" s="191"/>
      <c r="C5" s="190"/>
      <c r="D5" s="190"/>
      <c r="E5" s="190"/>
      <c r="F5" s="192"/>
      <c r="G5" s="192"/>
      <c r="H5" s="192"/>
      <c r="I5" s="192"/>
      <c r="J5" s="192"/>
      <c r="K5" s="192"/>
      <c r="L5" s="192"/>
      <c r="M5" s="192"/>
      <c r="N5" s="192"/>
      <c r="O5" s="217"/>
    </row>
    <row r="6" spans="1:15" ht="14.25" customHeight="1">
      <c r="A6" s="193"/>
      <c r="B6" s="193"/>
      <c r="C6" s="193"/>
      <c r="D6" s="193"/>
      <c r="E6" s="193"/>
      <c r="L6" s="194"/>
      <c r="M6" s="194"/>
      <c r="N6" s="194"/>
      <c r="O6" s="194"/>
    </row>
    <row r="7" spans="1:16" ht="15" customHeight="1">
      <c r="A7" s="195" t="s">
        <v>39</v>
      </c>
      <c r="B7" s="258"/>
      <c r="C7" s="258"/>
      <c r="D7" s="258"/>
      <c r="E7" s="258"/>
      <c r="F7" s="259"/>
      <c r="G7" s="259"/>
      <c r="H7" s="259"/>
      <c r="I7"/>
      <c r="J7"/>
      <c r="K7"/>
      <c r="L7"/>
      <c r="M7"/>
      <c r="N7"/>
      <c r="O7" s="260"/>
      <c r="P7" s="196"/>
    </row>
    <row r="8" spans="1:15" ht="18.75" customHeight="1">
      <c r="A8" s="666" t="s">
        <v>0</v>
      </c>
      <c r="B8" s="666"/>
      <c r="C8" s="261" t="s">
        <v>1</v>
      </c>
      <c r="D8" s="401" t="s">
        <v>263</v>
      </c>
      <c r="E8" s="405" t="s">
        <v>264</v>
      </c>
      <c r="F8" s="423" t="s">
        <v>7</v>
      </c>
      <c r="G8" s="431" t="s">
        <v>263</v>
      </c>
      <c r="H8" s="432" t="s">
        <v>264</v>
      </c>
      <c r="I8" s="262" t="s">
        <v>2</v>
      </c>
      <c r="J8" s="433" t="s">
        <v>263</v>
      </c>
      <c r="K8" s="432" t="s">
        <v>264</v>
      </c>
      <c r="L8" s="423" t="s">
        <v>11</v>
      </c>
      <c r="M8" s="431" t="s">
        <v>263</v>
      </c>
      <c r="N8" s="432" t="s">
        <v>269</v>
      </c>
      <c r="O8" s="423" t="s">
        <v>15</v>
      </c>
    </row>
    <row r="9" spans="1:15" s="232" customFormat="1" ht="40.5" customHeight="1">
      <c r="A9" s="278" t="s">
        <v>117</v>
      </c>
      <c r="B9" s="279" t="s">
        <v>114</v>
      </c>
      <c r="C9" s="420" t="s">
        <v>209</v>
      </c>
      <c r="D9" s="424" t="s">
        <v>381</v>
      </c>
      <c r="E9" s="280" t="s">
        <v>323</v>
      </c>
      <c r="F9" s="268" t="s">
        <v>231</v>
      </c>
      <c r="G9" s="414" t="s">
        <v>382</v>
      </c>
      <c r="H9" s="414" t="s">
        <v>383</v>
      </c>
      <c r="I9" s="417" t="s">
        <v>232</v>
      </c>
      <c r="J9" s="263" t="s">
        <v>136</v>
      </c>
      <c r="K9" s="264" t="s">
        <v>136</v>
      </c>
      <c r="L9" s="268" t="s">
        <v>26</v>
      </c>
      <c r="M9" s="429" t="s">
        <v>136</v>
      </c>
      <c r="N9" s="417" t="s">
        <v>136</v>
      </c>
      <c r="O9" s="268" t="s">
        <v>26</v>
      </c>
    </row>
    <row r="10" spans="1:15" s="232" customFormat="1" ht="40.5" customHeight="1">
      <c r="A10" s="272" t="s">
        <v>118</v>
      </c>
      <c r="B10" s="273" t="s">
        <v>115</v>
      </c>
      <c r="C10" s="421" t="s">
        <v>229</v>
      </c>
      <c r="D10" s="657" t="s">
        <v>355</v>
      </c>
      <c r="E10" s="274" t="s">
        <v>339</v>
      </c>
      <c r="F10" s="425" t="s">
        <v>233</v>
      </c>
      <c r="G10" s="415" t="s">
        <v>136</v>
      </c>
      <c r="H10" s="415" t="s">
        <v>136</v>
      </c>
      <c r="I10" s="427" t="s">
        <v>26</v>
      </c>
      <c r="J10" s="265" t="s">
        <v>355</v>
      </c>
      <c r="K10" s="266" t="s">
        <v>339</v>
      </c>
      <c r="L10" s="270" t="s">
        <v>234</v>
      </c>
      <c r="M10" s="658" t="s">
        <v>353</v>
      </c>
      <c r="N10" s="418">
        <v>44924</v>
      </c>
      <c r="O10" s="270" t="s">
        <v>235</v>
      </c>
    </row>
    <row r="11" spans="1:15" s="232" customFormat="1" ht="40.5" customHeight="1">
      <c r="A11" s="281" t="s">
        <v>148</v>
      </c>
      <c r="B11" s="276" t="s">
        <v>116</v>
      </c>
      <c r="C11" s="422" t="s">
        <v>230</v>
      </c>
      <c r="D11" s="659" t="s">
        <v>353</v>
      </c>
      <c r="E11" s="660" t="s">
        <v>353</v>
      </c>
      <c r="F11" s="426" t="s">
        <v>236</v>
      </c>
      <c r="G11" s="416" t="s">
        <v>381</v>
      </c>
      <c r="H11" s="416" t="s">
        <v>323</v>
      </c>
      <c r="I11" s="428" t="s">
        <v>280</v>
      </c>
      <c r="J11" s="271" t="s">
        <v>136</v>
      </c>
      <c r="K11" s="267" t="s">
        <v>136</v>
      </c>
      <c r="L11" s="269" t="s">
        <v>26</v>
      </c>
      <c r="M11" s="430" t="s">
        <v>136</v>
      </c>
      <c r="N11" s="419" t="s">
        <v>136</v>
      </c>
      <c r="O11" s="269" t="s">
        <v>26</v>
      </c>
    </row>
    <row r="12" spans="1:15" s="232" customFormat="1" ht="40.5" customHeight="1">
      <c r="A12" s="278" t="s">
        <v>117</v>
      </c>
      <c r="B12" s="279" t="s">
        <v>114</v>
      </c>
      <c r="C12" s="420" t="s">
        <v>270</v>
      </c>
      <c r="D12" s="424" t="s">
        <v>342</v>
      </c>
      <c r="E12" s="280" t="s">
        <v>324</v>
      </c>
      <c r="F12" s="268" t="s">
        <v>273</v>
      </c>
      <c r="G12" s="414" t="s">
        <v>339</v>
      </c>
      <c r="H12" s="414" t="s">
        <v>324</v>
      </c>
      <c r="I12" s="417" t="s">
        <v>274</v>
      </c>
      <c r="J12" s="263" t="s">
        <v>136</v>
      </c>
      <c r="K12" s="264" t="s">
        <v>136</v>
      </c>
      <c r="L12" s="268" t="s">
        <v>26</v>
      </c>
      <c r="M12" s="429" t="s">
        <v>136</v>
      </c>
      <c r="N12" s="417" t="s">
        <v>136</v>
      </c>
      <c r="O12" s="268" t="s">
        <v>26</v>
      </c>
    </row>
    <row r="13" spans="1:15" s="232" customFormat="1" ht="40.5" customHeight="1">
      <c r="A13" s="272" t="s">
        <v>118</v>
      </c>
      <c r="B13" s="273" t="s">
        <v>115</v>
      </c>
      <c r="C13" s="421" t="s">
        <v>271</v>
      </c>
      <c r="D13" s="657" t="s">
        <v>353</v>
      </c>
      <c r="E13" s="274" t="s">
        <v>324</v>
      </c>
      <c r="F13" s="425" t="s">
        <v>275</v>
      </c>
      <c r="G13" s="415" t="s">
        <v>136</v>
      </c>
      <c r="H13" s="415" t="s">
        <v>136</v>
      </c>
      <c r="I13" s="427" t="s">
        <v>26</v>
      </c>
      <c r="J13" s="265" t="s">
        <v>342</v>
      </c>
      <c r="K13" s="266" t="s">
        <v>324</v>
      </c>
      <c r="L13" s="270" t="s">
        <v>276</v>
      </c>
      <c r="M13" s="658" t="s">
        <v>353</v>
      </c>
      <c r="N13" s="418">
        <v>44567</v>
      </c>
      <c r="O13" s="270" t="s">
        <v>277</v>
      </c>
    </row>
    <row r="14" spans="1:15" s="232" customFormat="1" ht="40.5" customHeight="1">
      <c r="A14" s="281" t="s">
        <v>272</v>
      </c>
      <c r="B14" s="276" t="s">
        <v>116</v>
      </c>
      <c r="C14" s="422"/>
      <c r="D14" s="659" t="s">
        <v>353</v>
      </c>
      <c r="E14" s="277" t="s">
        <v>324</v>
      </c>
      <c r="F14" s="426" t="s">
        <v>278</v>
      </c>
      <c r="G14" s="416" t="s">
        <v>342</v>
      </c>
      <c r="H14" s="416" t="s">
        <v>324</v>
      </c>
      <c r="I14" s="428" t="s">
        <v>279</v>
      </c>
      <c r="J14" s="271" t="s">
        <v>136</v>
      </c>
      <c r="K14" s="267" t="s">
        <v>136</v>
      </c>
      <c r="L14" s="269" t="s">
        <v>26</v>
      </c>
      <c r="M14" s="430" t="s">
        <v>136</v>
      </c>
      <c r="N14" s="419" t="s">
        <v>136</v>
      </c>
      <c r="O14" s="269" t="s">
        <v>26</v>
      </c>
    </row>
    <row r="15" spans="1:15" ht="14.25">
      <c r="A15" s="672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</row>
    <row r="16" spans="1:15" ht="14.2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1:15" ht="21">
      <c r="A17" s="239"/>
      <c r="B17" s="239"/>
      <c r="C17" s="390" t="s">
        <v>262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</row>
    <row r="18" spans="1:15" ht="1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</row>
    <row r="43" spans="1:15" ht="14.25">
      <c r="A43" s="18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8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8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8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8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8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8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8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8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8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sheetProtection/>
  <mergeCells count="4">
    <mergeCell ref="F1:O1"/>
    <mergeCell ref="F2:O2"/>
    <mergeCell ref="A15:O15"/>
    <mergeCell ref="A8:B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1" customWidth="1"/>
    <col min="2" max="2" width="6.8984375" style="18" customWidth="1"/>
    <col min="3" max="3" width="9.59765625" style="10" customWidth="1"/>
    <col min="4" max="4" width="9.59765625" style="113" customWidth="1"/>
    <col min="5" max="5" width="9.59765625" style="10" customWidth="1"/>
    <col min="6" max="9" width="11.69921875" style="82" customWidth="1"/>
    <col min="10" max="10" width="9.59765625" style="81" customWidth="1"/>
    <col min="11" max="11" width="9.59765625" style="82" customWidth="1"/>
    <col min="12" max="16384" width="9" style="9" customWidth="1"/>
  </cols>
  <sheetData>
    <row r="1" spans="1:11" ht="24.75">
      <c r="A1" s="35" t="s">
        <v>73</v>
      </c>
      <c r="B1" s="35"/>
      <c r="D1" s="681" t="s">
        <v>74</v>
      </c>
      <c r="E1" s="681"/>
      <c r="F1" s="681"/>
      <c r="G1" s="681"/>
      <c r="H1" s="681"/>
      <c r="I1" s="681"/>
      <c r="J1" s="681"/>
      <c r="K1" s="681"/>
    </row>
    <row r="2" spans="4:11" ht="19.5">
      <c r="D2" s="682" t="s">
        <v>75</v>
      </c>
      <c r="E2" s="682"/>
      <c r="F2" s="682"/>
      <c r="G2" s="682"/>
      <c r="H2" s="682"/>
      <c r="I2" s="682"/>
      <c r="J2" s="682"/>
      <c r="K2" s="682"/>
    </row>
    <row r="3" spans="5:9" ht="27.75" customHeight="1">
      <c r="E3" s="34"/>
      <c r="F3" s="80" t="s">
        <v>76</v>
      </c>
      <c r="G3" s="683" t="s">
        <v>38</v>
      </c>
      <c r="H3" s="683"/>
      <c r="I3" s="683"/>
    </row>
    <row r="4" spans="1:11" s="119" customFormat="1" ht="16.5" customHeight="1">
      <c r="A4" s="114"/>
      <c r="B4" s="115"/>
      <c r="C4" s="114">
        <f>WEEKNUM(J7)</f>
        <v>40</v>
      </c>
      <c r="D4" s="116"/>
      <c r="E4" s="114"/>
      <c r="F4" s="117"/>
      <c r="G4" s="117"/>
      <c r="H4" s="117"/>
      <c r="I4" s="117"/>
      <c r="J4" s="118"/>
      <c r="K4" s="117"/>
    </row>
    <row r="5" spans="1:11" s="119" customFormat="1" ht="16.5" customHeight="1">
      <c r="A5" s="114"/>
      <c r="B5" s="115"/>
      <c r="C5" s="114"/>
      <c r="D5" s="120">
        <f>$J$7-3</f>
        <v>42636</v>
      </c>
      <c r="E5" s="120">
        <f>$J$7-1</f>
        <v>42638</v>
      </c>
      <c r="F5" s="120">
        <f>$J$7</f>
        <v>42639</v>
      </c>
      <c r="G5" s="120">
        <f>$J$7+1</f>
        <v>42640</v>
      </c>
      <c r="H5" s="120">
        <f>$J$7+1</f>
        <v>42640</v>
      </c>
      <c r="I5" s="120">
        <f>$J$7+1</f>
        <v>42640</v>
      </c>
      <c r="J5" s="120">
        <f>$J$7+3</f>
        <v>42642</v>
      </c>
      <c r="K5" s="120">
        <f>$J$7+4</f>
        <v>42643</v>
      </c>
    </row>
    <row r="6" spans="1:11" s="119" customFormat="1" ht="14.25" customHeight="1">
      <c r="A6" s="121"/>
      <c r="B6" s="121"/>
      <c r="C6" s="114"/>
      <c r="D6" s="122"/>
      <c r="E6" s="121"/>
      <c r="F6" s="120">
        <f>$J$7+1</f>
        <v>42640</v>
      </c>
      <c r="G6" s="120">
        <f>$J$7+1</f>
        <v>42640</v>
      </c>
      <c r="H6" s="120">
        <f>$J$7+1</f>
        <v>42640</v>
      </c>
      <c r="I6" s="120">
        <f>$J$7+2</f>
        <v>42641</v>
      </c>
      <c r="J6" s="123"/>
      <c r="K6" s="124"/>
    </row>
    <row r="7" spans="1:12" ht="15" customHeight="1">
      <c r="A7" s="48" t="s">
        <v>39</v>
      </c>
      <c r="B7" s="49"/>
      <c r="C7" s="49"/>
      <c r="D7" s="125"/>
      <c r="E7" s="49"/>
      <c r="F7" s="83"/>
      <c r="G7" s="84"/>
      <c r="H7" s="84"/>
      <c r="I7" s="85"/>
      <c r="J7" s="684">
        <v>42639</v>
      </c>
      <c r="K7" s="685"/>
      <c r="L7" s="57"/>
    </row>
    <row r="8" spans="1:11" ht="18" customHeight="1">
      <c r="A8" s="686" t="s">
        <v>0</v>
      </c>
      <c r="B8" s="687"/>
      <c r="C8" s="50" t="s">
        <v>1</v>
      </c>
      <c r="D8" s="126" t="s">
        <v>12</v>
      </c>
      <c r="E8" s="47" t="s">
        <v>10</v>
      </c>
      <c r="F8" s="86" t="s">
        <v>7</v>
      </c>
      <c r="G8" s="86" t="s">
        <v>2</v>
      </c>
      <c r="H8" s="87" t="s">
        <v>11</v>
      </c>
      <c r="I8" s="86" t="s">
        <v>15</v>
      </c>
      <c r="J8" s="88" t="s">
        <v>12</v>
      </c>
      <c r="K8" s="89" t="s">
        <v>10</v>
      </c>
    </row>
    <row r="9" spans="1:11" ht="12.75" customHeight="1">
      <c r="A9" s="72" t="s">
        <v>77</v>
      </c>
      <c r="B9" s="73" t="s">
        <v>78</v>
      </c>
      <c r="C9" s="74" t="s">
        <v>79</v>
      </c>
      <c r="D9" s="127" t="s">
        <v>9</v>
      </c>
      <c r="E9" s="71" t="s">
        <v>23</v>
      </c>
      <c r="F9" s="90" t="s">
        <v>32</v>
      </c>
      <c r="G9" s="90" t="s">
        <v>52</v>
      </c>
      <c r="H9" s="70" t="s">
        <v>80</v>
      </c>
      <c r="I9" s="90" t="s">
        <v>80</v>
      </c>
      <c r="J9" s="91" t="s">
        <v>41</v>
      </c>
      <c r="K9" s="92" t="s">
        <v>59</v>
      </c>
    </row>
    <row r="10" spans="1:12" s="31" customFormat="1" ht="12.75" customHeight="1">
      <c r="A10" s="43" t="s">
        <v>81</v>
      </c>
      <c r="B10" s="44" t="s">
        <v>82</v>
      </c>
      <c r="C10" s="56" t="s">
        <v>79</v>
      </c>
      <c r="D10" s="128" t="s">
        <v>80</v>
      </c>
      <c r="E10" s="24" t="s">
        <v>23</v>
      </c>
      <c r="F10" s="93" t="s">
        <v>17</v>
      </c>
      <c r="G10" s="93" t="s">
        <v>80</v>
      </c>
      <c r="H10" s="68" t="s">
        <v>52</v>
      </c>
      <c r="I10" s="93" t="s">
        <v>53</v>
      </c>
      <c r="J10" s="94" t="s">
        <v>80</v>
      </c>
      <c r="K10" s="95" t="s">
        <v>59</v>
      </c>
      <c r="L10" s="9"/>
    </row>
    <row r="11" spans="1:11" ht="12.75" customHeight="1" thickBot="1">
      <c r="A11" s="45" t="s">
        <v>83</v>
      </c>
      <c r="B11" s="52" t="s">
        <v>84</v>
      </c>
      <c r="C11" s="51" t="s">
        <v>85</v>
      </c>
      <c r="D11" s="129" t="s">
        <v>86</v>
      </c>
      <c r="E11" s="75" t="s">
        <v>58</v>
      </c>
      <c r="F11" s="96" t="s">
        <v>25</v>
      </c>
      <c r="G11" s="96" t="s">
        <v>70</v>
      </c>
      <c r="H11" s="97" t="s">
        <v>86</v>
      </c>
      <c r="I11" s="96" t="s">
        <v>86</v>
      </c>
      <c r="J11" s="98" t="s">
        <v>86</v>
      </c>
      <c r="K11" s="99" t="s">
        <v>63</v>
      </c>
    </row>
    <row r="12" spans="1:12" s="46" customFormat="1" ht="39.75" customHeight="1" thickTop="1">
      <c r="A12" s="110" t="s">
        <v>87</v>
      </c>
      <c r="B12" s="79" t="s">
        <v>88</v>
      </c>
      <c r="C12" s="130" t="str">
        <f>$C$4+204&amp;"E/W"</f>
        <v>244E/W</v>
      </c>
      <c r="D12" s="131">
        <f>$D$5</f>
        <v>42636</v>
      </c>
      <c r="E12" s="132">
        <f>$E$5-1</f>
        <v>42637</v>
      </c>
      <c r="F12" s="133" t="str">
        <f>TEXT($F$5,"m/dd")&amp;"-"&amp;TEXT($F$6,"dd")</f>
        <v>9/26-27</v>
      </c>
      <c r="G12" s="134" t="str">
        <f>TEXT($G$5,"m/dd")&amp;"-"&amp;TEXT($G$6,"dd")</f>
        <v>9/27-27</v>
      </c>
      <c r="H12" s="135"/>
      <c r="I12" s="136"/>
      <c r="J12" s="137">
        <f>$J$5</f>
        <v>42642</v>
      </c>
      <c r="K12" s="138">
        <f>$K$5</f>
        <v>42643</v>
      </c>
      <c r="L12" s="69"/>
    </row>
    <row r="13" spans="1:11" s="31" customFormat="1" ht="39.75" customHeight="1">
      <c r="A13" s="77" t="s">
        <v>89</v>
      </c>
      <c r="B13" s="22" t="s">
        <v>90</v>
      </c>
      <c r="C13" s="78" t="str">
        <f>$C$4+1599&amp;"E/W"</f>
        <v>1639E/W</v>
      </c>
      <c r="D13" s="139"/>
      <c r="E13" s="140">
        <f>$E$5-1</f>
        <v>42637</v>
      </c>
      <c r="F13" s="141" t="str">
        <f>TEXT($F$5,"m/dd")&amp;"-"&amp;TEXT($F$6-1,"dd")&amp;"                        南港C-3"</f>
        <v>9/26-26                        南港C-3</v>
      </c>
      <c r="G13" s="141"/>
      <c r="H13" s="142" t="str">
        <f>TEXT($H$5,"m/dd")&amp;"-"&amp;TEXT($H$6,"dd")</f>
        <v>9/27-27</v>
      </c>
      <c r="I13" s="143" t="str">
        <f>TEXT($I$5,"m/dd")&amp;"-"&amp;TEXT($I$6,"dd")</f>
        <v>9/27-28</v>
      </c>
      <c r="J13" s="144"/>
      <c r="K13" s="145">
        <f>$K$5</f>
        <v>42643</v>
      </c>
    </row>
    <row r="14" spans="1:11" ht="39.75" customHeight="1">
      <c r="A14" s="111" t="s">
        <v>91</v>
      </c>
      <c r="B14" s="112" t="s">
        <v>92</v>
      </c>
      <c r="C14" s="32" t="str">
        <f>$C$4+1599&amp;"E/W"</f>
        <v>1639E/W</v>
      </c>
      <c r="D14" s="146"/>
      <c r="E14" s="147">
        <f>$E$5+2</f>
        <v>42640</v>
      </c>
      <c r="F14" s="148" t="str">
        <f>TEXT($F$5+3,"m/dd")&amp;"-"&amp;TEXT($F$6+3,"dd")</f>
        <v>9/29-30</v>
      </c>
      <c r="G14" s="149" t="str">
        <f>TEXT($G$5+3,"m/dd")&amp;"-"&amp;TEXT($G$6+3,"dd")</f>
        <v>9/30-30</v>
      </c>
      <c r="H14" s="149"/>
      <c r="I14" s="150"/>
      <c r="J14" s="148"/>
      <c r="K14" s="150">
        <f>$K$5+3</f>
        <v>42646</v>
      </c>
    </row>
    <row r="15" spans="1:12" s="46" customFormat="1" ht="39.75" customHeight="1">
      <c r="A15" s="110" t="s">
        <v>93</v>
      </c>
      <c r="B15" s="79" t="s">
        <v>94</v>
      </c>
      <c r="C15" s="130" t="str">
        <f>$C$4+205&amp;"E/W"</f>
        <v>245E/W</v>
      </c>
      <c r="D15" s="131">
        <f>$D$5+7</f>
        <v>42643</v>
      </c>
      <c r="E15" s="132">
        <f>$E$5+6</f>
        <v>42644</v>
      </c>
      <c r="F15" s="133" t="str">
        <f>TEXT($F$5+7,"m/dd")&amp;"-"&amp;TEXT($F$6+7,"dd")</f>
        <v>10/03-04</v>
      </c>
      <c r="G15" s="134" t="str">
        <f>TEXT($G$5+7,"m/dd")&amp;"-"&amp;TEXT($G$6+7,"dd")</f>
        <v>10/04-04</v>
      </c>
      <c r="H15" s="135"/>
      <c r="I15" s="136"/>
      <c r="J15" s="137">
        <f>$J$5+7</f>
        <v>42649</v>
      </c>
      <c r="K15" s="138">
        <f>$K$5+7</f>
        <v>42650</v>
      </c>
      <c r="L15" s="69"/>
    </row>
    <row r="16" spans="1:11" s="31" customFormat="1" ht="39.75" customHeight="1">
      <c r="A16" s="77" t="s">
        <v>95</v>
      </c>
      <c r="B16" s="22" t="s">
        <v>90</v>
      </c>
      <c r="C16" s="78" t="str">
        <f>$C$4+1600&amp;"E/W"</f>
        <v>1640E/W</v>
      </c>
      <c r="D16" s="139"/>
      <c r="E16" s="140">
        <f>$E$5+6</f>
        <v>42644</v>
      </c>
      <c r="F16" s="141" t="str">
        <f>TEXT($F$5+7,"m/dd")&amp;"-"&amp;TEXT($F$6+6,"dd")&amp;"                        南港C-3"</f>
        <v>10/03-03                        南港C-3</v>
      </c>
      <c r="G16" s="141"/>
      <c r="H16" s="142" t="str">
        <f>TEXT($H$5+7,"m/dd")&amp;"-"&amp;TEXT($H$6+7,"dd")</f>
        <v>10/04-04</v>
      </c>
      <c r="I16" s="143" t="str">
        <f>TEXT($I$5+7,"m/dd")&amp;"-"&amp;TEXT($I$6+7,"dd")</f>
        <v>10/04-05</v>
      </c>
      <c r="J16" s="144"/>
      <c r="K16" s="145">
        <f>$K$5+7</f>
        <v>42650</v>
      </c>
    </row>
    <row r="17" spans="1:11" ht="39.75" customHeight="1">
      <c r="A17" s="111" t="s">
        <v>72</v>
      </c>
      <c r="B17" s="112" t="s">
        <v>66</v>
      </c>
      <c r="C17" s="32" t="str">
        <f>$C$4+1600&amp;"E/W"</f>
        <v>1640E/W</v>
      </c>
      <c r="D17" s="146"/>
      <c r="E17" s="147">
        <f>$E$5+9</f>
        <v>42647</v>
      </c>
      <c r="F17" s="148" t="str">
        <f>TEXT($F$5+10,"m/dd")&amp;"-"&amp;TEXT($F$6+10,"dd")</f>
        <v>10/06-07</v>
      </c>
      <c r="G17" s="149" t="str">
        <f>TEXT($G$5+10,"m/dd")&amp;"-"&amp;TEXT($G$6+10,"dd")</f>
        <v>10/07-07</v>
      </c>
      <c r="H17" s="149"/>
      <c r="I17" s="150"/>
      <c r="J17" s="148"/>
      <c r="K17" s="150">
        <f>$K$5+10</f>
        <v>42653</v>
      </c>
    </row>
    <row r="18" spans="1:12" s="46" customFormat="1" ht="39.75" customHeight="1">
      <c r="A18" s="110" t="s">
        <v>71</v>
      </c>
      <c r="B18" s="79" t="s">
        <v>64</v>
      </c>
      <c r="C18" s="130" t="str">
        <f>$C$4+206&amp;"E/W"</f>
        <v>246E/W</v>
      </c>
      <c r="D18" s="131">
        <f>$D$5+14</f>
        <v>42650</v>
      </c>
      <c r="E18" s="132">
        <f>$E$5+13</f>
        <v>42651</v>
      </c>
      <c r="F18" s="133" t="str">
        <f>TEXT($F$5+14,"m/dd")&amp;"-"&amp;TEXT($F$6+14,"dd")</f>
        <v>10/10-11</v>
      </c>
      <c r="G18" s="134" t="str">
        <f>TEXT($G$5+14,"m/dd")&amp;"-"&amp;TEXT($G$6+14,"dd")</f>
        <v>10/11-11</v>
      </c>
      <c r="H18" s="135"/>
      <c r="I18" s="136"/>
      <c r="J18" s="137">
        <f>$J$5+14</f>
        <v>42656</v>
      </c>
      <c r="K18" s="138">
        <f>$K$5+14</f>
        <v>42657</v>
      </c>
      <c r="L18" s="69"/>
    </row>
    <row r="19" spans="1:11" s="31" customFormat="1" ht="39.75" customHeight="1">
      <c r="A19" s="77" t="s">
        <v>67</v>
      </c>
      <c r="B19" s="22" t="s">
        <v>65</v>
      </c>
      <c r="C19" s="78" t="str">
        <f>$C$4+1601&amp;"E/W"</f>
        <v>1641E/W</v>
      </c>
      <c r="D19" s="139"/>
      <c r="E19" s="140">
        <f>$E$5+13</f>
        <v>42651</v>
      </c>
      <c r="F19" s="141" t="str">
        <f>TEXT($F$5+14,"m/dd")&amp;"-"&amp;TEXT($F$6+13,"dd")&amp;"                        南港C-3"</f>
        <v>10/10-10                        南港C-3</v>
      </c>
      <c r="G19" s="141"/>
      <c r="H19" s="142" t="str">
        <f>TEXT($H$5+14,"m/dd")&amp;"-"&amp;TEXT($H$6+14,"dd")</f>
        <v>10/11-11</v>
      </c>
      <c r="I19" s="143" t="str">
        <f>TEXT($I$5+14,"m/dd")&amp;"-"&amp;TEXT($I$6+14,"dd")</f>
        <v>10/11-12</v>
      </c>
      <c r="J19" s="144"/>
      <c r="K19" s="145">
        <f>$K$5+14</f>
        <v>42657</v>
      </c>
    </row>
    <row r="20" spans="1:11" ht="39.75" customHeight="1">
      <c r="A20" s="111" t="s">
        <v>72</v>
      </c>
      <c r="B20" s="112" t="s">
        <v>66</v>
      </c>
      <c r="C20" s="32" t="str">
        <f>$C$4+1601&amp;"E/W"</f>
        <v>1641E/W</v>
      </c>
      <c r="D20" s="146"/>
      <c r="E20" s="147">
        <f>$E$5+16</f>
        <v>42654</v>
      </c>
      <c r="F20" s="148" t="str">
        <f>TEXT($F$5+17,"m/dd")&amp;"-"&amp;TEXT($F$6+17,"dd")</f>
        <v>10/13-14</v>
      </c>
      <c r="G20" s="149" t="str">
        <f>TEXT($G$5+17,"m/dd")&amp;"-"&amp;TEXT($G$6+17,"dd")</f>
        <v>10/14-14</v>
      </c>
      <c r="H20" s="149"/>
      <c r="I20" s="150"/>
      <c r="J20" s="148"/>
      <c r="K20" s="150">
        <f>$K$5+17</f>
        <v>42660</v>
      </c>
    </row>
    <row r="21" spans="1:12" s="46" customFormat="1" ht="39.75" customHeight="1">
      <c r="A21" s="158" t="s">
        <v>71</v>
      </c>
      <c r="B21" s="25" t="s">
        <v>64</v>
      </c>
      <c r="C21" s="130" t="str">
        <f>$C$4+207&amp;"E/W"</f>
        <v>247E/W</v>
      </c>
      <c r="D21" s="131">
        <f>$D$5+21</f>
        <v>42657</v>
      </c>
      <c r="E21" s="132">
        <f>$E$5+20</f>
        <v>42658</v>
      </c>
      <c r="F21" s="133" t="str">
        <f>TEXT($F$5+21,"m/dd")&amp;"-"&amp;TEXT($F$6+21,"dd")</f>
        <v>10/17-18</v>
      </c>
      <c r="G21" s="134" t="str">
        <f>TEXT($G$5+21,"m/dd")&amp;"-"&amp;TEXT($G$6+21,"dd")</f>
        <v>10/18-18</v>
      </c>
      <c r="H21" s="135"/>
      <c r="I21" s="164" t="s">
        <v>97</v>
      </c>
      <c r="J21" s="162">
        <v>42657</v>
      </c>
      <c r="K21" s="163">
        <v>42658</v>
      </c>
      <c r="L21" s="69"/>
    </row>
    <row r="22" spans="1:11" s="31" customFormat="1" ht="39.75" customHeight="1">
      <c r="A22" s="155" t="s">
        <v>67</v>
      </c>
      <c r="B22" s="156" t="s">
        <v>65</v>
      </c>
      <c r="C22" s="157" t="str">
        <f>$C$4+1602&amp;"E/W"</f>
        <v>1642E/W</v>
      </c>
      <c r="D22" s="689" t="s">
        <v>96</v>
      </c>
      <c r="E22" s="690"/>
      <c r="F22" s="690"/>
      <c r="G22" s="690"/>
      <c r="H22" s="690"/>
      <c r="I22" s="690"/>
      <c r="J22" s="690"/>
      <c r="K22" s="691"/>
    </row>
    <row r="23" spans="1:11" ht="39.75" customHeight="1">
      <c r="A23" s="159" t="s">
        <v>72</v>
      </c>
      <c r="B23" s="160" t="s">
        <v>66</v>
      </c>
      <c r="C23" s="161" t="str">
        <f>$C$4+1602&amp;"E/W"</f>
        <v>1642E/W</v>
      </c>
      <c r="D23" s="146"/>
      <c r="E23" s="147">
        <f>$E$5+23</f>
        <v>42661</v>
      </c>
      <c r="F23" s="148" t="str">
        <f>TEXT($F$5+24,"m/dd")&amp;"-"&amp;TEXT($F$6+24,"dd")</f>
        <v>10/20-21</v>
      </c>
      <c r="G23" s="149" t="str">
        <f>TEXT($G$5+24,"m/dd")&amp;"-"&amp;TEXT($G$6+24,"dd")</f>
        <v>10/21-21</v>
      </c>
      <c r="H23" s="149"/>
      <c r="I23" s="150"/>
      <c r="J23" s="148"/>
      <c r="K23" s="150">
        <f>$K$5+24</f>
        <v>42667</v>
      </c>
    </row>
    <row r="24" spans="1:12" s="46" customFormat="1" ht="39.75" customHeight="1">
      <c r="A24" s="110" t="s">
        <v>71</v>
      </c>
      <c r="B24" s="79" t="s">
        <v>64</v>
      </c>
      <c r="C24" s="130" t="str">
        <f>$C$4+208&amp;"E/W"</f>
        <v>248E/W</v>
      </c>
      <c r="D24" s="131">
        <f>$D$5+28</f>
        <v>42664</v>
      </c>
      <c r="E24" s="132">
        <f>$E$5+27</f>
        <v>42665</v>
      </c>
      <c r="F24" s="133" t="str">
        <f>TEXT($F$5+28,"m/dd")&amp;"-"&amp;TEXT($F$6+28,"dd")</f>
        <v>10/24-25</v>
      </c>
      <c r="G24" s="134" t="str">
        <f>TEXT($G$5+28,"m/dd")&amp;"-"&amp;TEXT($G$6+28,"dd")</f>
        <v>10/25-25</v>
      </c>
      <c r="H24" s="135"/>
      <c r="I24" s="136"/>
      <c r="J24" s="137">
        <f>$J$5+28</f>
        <v>42670</v>
      </c>
      <c r="K24" s="138">
        <f>$K$5+28</f>
        <v>42671</v>
      </c>
      <c r="L24" s="69"/>
    </row>
    <row r="25" spans="1:11" s="31" customFormat="1" ht="39.75" customHeight="1">
      <c r="A25" s="77" t="s">
        <v>67</v>
      </c>
      <c r="B25" s="22" t="s">
        <v>65</v>
      </c>
      <c r="C25" s="78" t="str">
        <f>$C$4+1603&amp;"E/W"</f>
        <v>1643E/W</v>
      </c>
      <c r="D25" s="139"/>
      <c r="E25" s="140">
        <f>$E$5+27</f>
        <v>42665</v>
      </c>
      <c r="F25" s="141" t="str">
        <f>TEXT($F$5+28,"m/dd")&amp;"-"&amp;TEXT($F$6+27,"dd")&amp;"                        南港C-3"</f>
        <v>10/24-24                        南港C-3</v>
      </c>
      <c r="G25" s="141"/>
      <c r="H25" s="142" t="str">
        <f>TEXT($H$5+28,"m/dd")&amp;"-"&amp;TEXT($H$6+28,"dd")</f>
        <v>10/25-25</v>
      </c>
      <c r="I25" s="143" t="str">
        <f>TEXT($I$5+28,"m/dd")&amp;"-"&amp;TEXT($I$6+28,"dd")</f>
        <v>10/25-26</v>
      </c>
      <c r="J25" s="144"/>
      <c r="K25" s="145">
        <f>$K$5+28</f>
        <v>42671</v>
      </c>
    </row>
    <row r="26" spans="1:11" ht="39.75" customHeight="1">
      <c r="A26" s="111" t="s">
        <v>72</v>
      </c>
      <c r="B26" s="112" t="s">
        <v>66</v>
      </c>
      <c r="C26" s="32" t="str">
        <f>$C$4+1603&amp;"E/W"</f>
        <v>1643E/W</v>
      </c>
      <c r="D26" s="146"/>
      <c r="E26" s="147">
        <f>$E$5+30</f>
        <v>42668</v>
      </c>
      <c r="F26" s="148" t="str">
        <f>TEXT($F$5+31,"m/dd")&amp;"-"&amp;TEXT($F$6+31,"dd")</f>
        <v>10/27-28</v>
      </c>
      <c r="G26" s="149" t="str">
        <f>TEXT($G$5+31,"m/dd")&amp;"-"&amp;TEXT($G$6+31,"dd")</f>
        <v>10/28-28</v>
      </c>
      <c r="H26" s="149"/>
      <c r="I26" s="150"/>
      <c r="J26" s="148"/>
      <c r="K26" s="150">
        <f>$K$5+31</f>
        <v>42674</v>
      </c>
    </row>
    <row r="27" spans="1:11" s="76" customFormat="1" ht="19.5" customHeight="1">
      <c r="A27" s="688" t="s">
        <v>62</v>
      </c>
      <c r="B27" s="688"/>
      <c r="C27" s="688"/>
      <c r="D27" s="688"/>
      <c r="E27" s="688"/>
      <c r="F27" s="688"/>
      <c r="G27" s="688"/>
      <c r="H27" s="688"/>
      <c r="I27" s="688"/>
      <c r="J27" s="688"/>
      <c r="K27" s="688"/>
    </row>
    <row r="28" spans="1:11" ht="17.25" customHeight="1">
      <c r="A28" s="33"/>
      <c r="B28" s="33"/>
      <c r="C28" s="33"/>
      <c r="D28" s="151"/>
      <c r="E28" s="33"/>
      <c r="F28" s="100"/>
      <c r="G28" s="100"/>
      <c r="H28" s="100"/>
      <c r="I28" s="100"/>
      <c r="J28" s="100"/>
      <c r="K28" s="101"/>
    </row>
    <row r="29" spans="1:11" s="54" customFormat="1" ht="14.25" thickBot="1">
      <c r="A29" s="59" t="s">
        <v>42</v>
      </c>
      <c r="B29" s="60" t="s">
        <v>43</v>
      </c>
      <c r="C29" s="61"/>
      <c r="D29" s="152" t="s">
        <v>44</v>
      </c>
      <c r="E29" s="60" t="s">
        <v>45</v>
      </c>
      <c r="F29" s="102"/>
      <c r="G29" s="102"/>
      <c r="H29" s="102"/>
      <c r="I29" s="102"/>
      <c r="J29" s="102"/>
      <c r="K29" s="103"/>
    </row>
    <row r="30" spans="1:11" s="54" customFormat="1" ht="14.25" thickTop="1">
      <c r="A30" s="62" t="s">
        <v>46</v>
      </c>
      <c r="B30" s="58" t="s">
        <v>68</v>
      </c>
      <c r="C30" s="63"/>
      <c r="D30" s="153" t="s">
        <v>47</v>
      </c>
      <c r="E30" s="58" t="s">
        <v>48</v>
      </c>
      <c r="F30" s="104"/>
      <c r="G30" s="104"/>
      <c r="H30" s="104"/>
      <c r="I30" s="105"/>
      <c r="J30" s="106" t="s">
        <v>56</v>
      </c>
      <c r="K30" s="105"/>
    </row>
    <row r="31" spans="1:11" s="54" customFormat="1" ht="13.5">
      <c r="A31" s="64"/>
      <c r="B31" s="65" t="s">
        <v>69</v>
      </c>
      <c r="C31" s="66"/>
      <c r="D31" s="154" t="s">
        <v>60</v>
      </c>
      <c r="E31" s="65" t="s">
        <v>61</v>
      </c>
      <c r="F31" s="107"/>
      <c r="G31" s="107"/>
      <c r="H31" s="107"/>
      <c r="I31" s="108"/>
      <c r="J31" s="109" t="s">
        <v>57</v>
      </c>
      <c r="K31" s="108"/>
    </row>
    <row r="32" spans="1:11" s="54" customFormat="1" ht="13.5">
      <c r="A32" s="67" t="s">
        <v>49</v>
      </c>
      <c r="B32" s="65" t="s">
        <v>68</v>
      </c>
      <c r="C32" s="66"/>
      <c r="D32" s="154" t="s">
        <v>50</v>
      </c>
      <c r="E32" s="65" t="s">
        <v>51</v>
      </c>
      <c r="F32" s="107"/>
      <c r="G32" s="107"/>
      <c r="H32" s="107"/>
      <c r="I32" s="108"/>
      <c r="J32" s="109" t="s">
        <v>55</v>
      </c>
      <c r="K32" s="108"/>
    </row>
    <row r="33" spans="1:10" ht="14.25">
      <c r="A33" s="33"/>
      <c r="B33" s="33"/>
      <c r="C33" s="33"/>
      <c r="D33" s="151"/>
      <c r="E33" s="33"/>
      <c r="F33" s="100"/>
      <c r="G33" s="100"/>
      <c r="H33" s="100"/>
      <c r="I33" s="100"/>
      <c r="J33" s="100"/>
    </row>
    <row r="34" spans="1:11" s="31" customFormat="1" ht="24.75" customHeight="1">
      <c r="A34" s="675" t="s">
        <v>13</v>
      </c>
      <c r="B34" s="675"/>
      <c r="C34" s="675"/>
      <c r="D34" s="675"/>
      <c r="E34" s="675"/>
      <c r="F34" s="675"/>
      <c r="G34" s="675"/>
      <c r="H34" s="675"/>
      <c r="I34" s="675"/>
      <c r="J34" s="675"/>
      <c r="K34" s="675"/>
    </row>
    <row r="35" spans="1:11" ht="15.75" customHeight="1">
      <c r="A35" s="676" t="s">
        <v>14</v>
      </c>
      <c r="B35" s="676"/>
      <c r="C35" s="676"/>
      <c r="D35" s="676"/>
      <c r="E35" s="676"/>
      <c r="F35" s="676"/>
      <c r="G35" s="676"/>
      <c r="H35" s="676"/>
      <c r="I35" s="676"/>
      <c r="J35" s="676"/>
      <c r="K35" s="676"/>
    </row>
    <row r="36" spans="1:11" ht="15.75" customHeight="1">
      <c r="A36" s="676" t="s">
        <v>16</v>
      </c>
      <c r="B36" s="676"/>
      <c r="C36" s="676"/>
      <c r="D36" s="676"/>
      <c r="E36" s="676"/>
      <c r="F36" s="676"/>
      <c r="G36" s="676"/>
      <c r="H36" s="676"/>
      <c r="I36" s="676"/>
      <c r="J36" s="676"/>
      <c r="K36" s="676"/>
    </row>
    <row r="37" spans="1:11" ht="56.25" customHeight="1">
      <c r="A37" s="677" t="s">
        <v>24</v>
      </c>
      <c r="B37" s="677"/>
      <c r="C37" s="677"/>
      <c r="D37" s="677"/>
      <c r="E37" s="677"/>
      <c r="G37" s="678" t="s">
        <v>31</v>
      </c>
      <c r="H37" s="678"/>
      <c r="I37" s="678"/>
      <c r="J37" s="678"/>
      <c r="K37" s="678"/>
    </row>
    <row r="38" spans="1:11" ht="36" customHeight="1">
      <c r="A38" s="679" t="s">
        <v>22</v>
      </c>
      <c r="B38" s="679"/>
      <c r="C38" s="679"/>
      <c r="D38" s="679"/>
      <c r="E38" s="679"/>
      <c r="G38" s="680" t="s">
        <v>54</v>
      </c>
      <c r="H38" s="680"/>
      <c r="I38" s="680"/>
      <c r="J38" s="680"/>
      <c r="K38" s="680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2"/>
  <sheetViews>
    <sheetView zoomScalePageLayoutView="0" workbookViewId="0" topLeftCell="A1">
      <selection activeCell="D30" sqref="D30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11.59765625" style="0" customWidth="1"/>
    <col min="13" max="13" width="14.59765625" style="0" customWidth="1"/>
  </cols>
  <sheetData>
    <row r="1" spans="1:12" ht="27" customHeight="1">
      <c r="A1" s="26"/>
      <c r="B1" s="41"/>
      <c r="C1" s="692"/>
      <c r="D1" s="692"/>
      <c r="E1" s="692"/>
      <c r="F1" s="692"/>
      <c r="G1" s="692"/>
      <c r="H1" s="692"/>
      <c r="I1" s="692"/>
      <c r="J1" s="692"/>
      <c r="K1" s="692"/>
      <c r="L1" s="692"/>
    </row>
    <row r="2" spans="1:12" ht="17.25" customHeight="1">
      <c r="A2" s="39" t="s">
        <v>29</v>
      </c>
      <c r="B2" s="42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ht="18" customHeight="1">
      <c r="A3" s="16"/>
      <c r="B3" s="16"/>
      <c r="C3" s="16"/>
      <c r="D3" s="16"/>
      <c r="E3" s="16"/>
      <c r="F3" s="4"/>
      <c r="G3" s="4"/>
      <c r="H3" s="4"/>
      <c r="I3" s="55"/>
      <c r="J3" s="55"/>
      <c r="K3" s="55"/>
      <c r="L3" s="55"/>
    </row>
    <row r="4" spans="1:12" ht="15.75" customHeight="1">
      <c r="A4" s="17"/>
      <c r="B4" s="27"/>
      <c r="C4" s="17"/>
      <c r="D4" s="17"/>
      <c r="E4" s="17"/>
      <c r="F4" s="14"/>
      <c r="G4" s="14"/>
      <c r="H4" s="14"/>
      <c r="I4" s="28"/>
      <c r="J4" s="28"/>
      <c r="K4" s="28"/>
      <c r="L4" s="16"/>
    </row>
    <row r="5" spans="1:12" ht="13.5">
      <c r="A5" s="283" t="s">
        <v>35</v>
      </c>
      <c r="B5" s="282"/>
      <c r="C5" s="14"/>
      <c r="D5" s="14"/>
      <c r="E5" s="14"/>
      <c r="F5" s="13"/>
      <c r="G5" s="13"/>
      <c r="H5" s="13"/>
      <c r="I5" s="13"/>
      <c r="J5" s="13"/>
      <c r="K5" s="13"/>
      <c r="L5" s="13"/>
    </row>
    <row r="6" spans="1:12" ht="13.5">
      <c r="A6" s="694" t="s">
        <v>0</v>
      </c>
      <c r="B6" s="695"/>
      <c r="C6" s="469" t="s">
        <v>1</v>
      </c>
      <c r="D6" s="474" t="s">
        <v>263</v>
      </c>
      <c r="E6" s="284" t="s">
        <v>264</v>
      </c>
      <c r="F6" s="285" t="s">
        <v>5</v>
      </c>
      <c r="G6" s="435" t="s">
        <v>263</v>
      </c>
      <c r="H6" s="435" t="s">
        <v>264</v>
      </c>
      <c r="I6" s="436" t="s">
        <v>3</v>
      </c>
      <c r="J6" s="364" t="s">
        <v>263</v>
      </c>
      <c r="K6" s="468" t="s">
        <v>264</v>
      </c>
      <c r="L6" s="285" t="s">
        <v>4</v>
      </c>
    </row>
    <row r="7" spans="1:12" s="201" customFormat="1" ht="30" customHeight="1">
      <c r="A7" s="437" t="s">
        <v>178</v>
      </c>
      <c r="B7" s="438" t="s">
        <v>122</v>
      </c>
      <c r="C7" s="470" t="s">
        <v>176</v>
      </c>
      <c r="D7" s="637" t="s">
        <v>353</v>
      </c>
      <c r="E7" s="439" t="s">
        <v>323</v>
      </c>
      <c r="F7" s="475" t="s">
        <v>179</v>
      </c>
      <c r="G7" s="626" t="s">
        <v>353</v>
      </c>
      <c r="H7" s="626" t="s">
        <v>353</v>
      </c>
      <c r="I7" s="453" t="s">
        <v>180</v>
      </c>
      <c r="J7" s="481" t="s">
        <v>355</v>
      </c>
      <c r="K7" s="453" t="s">
        <v>339</v>
      </c>
      <c r="L7" s="454" t="s">
        <v>181</v>
      </c>
    </row>
    <row r="8" spans="1:12" s="201" customFormat="1" ht="30" customHeight="1">
      <c r="A8" s="457" t="s">
        <v>206</v>
      </c>
      <c r="B8" s="359" t="s">
        <v>256</v>
      </c>
      <c r="C8" s="470" t="s">
        <v>257</v>
      </c>
      <c r="D8" s="448" t="s">
        <v>136</v>
      </c>
      <c r="E8" s="439" t="s">
        <v>136</v>
      </c>
      <c r="F8" s="450" t="s">
        <v>136</v>
      </c>
      <c r="G8" s="458" t="s">
        <v>355</v>
      </c>
      <c r="H8" s="458" t="s">
        <v>339</v>
      </c>
      <c r="I8" s="449" t="s">
        <v>194</v>
      </c>
      <c r="J8" s="613" t="s">
        <v>353</v>
      </c>
      <c r="K8" s="614" t="s">
        <v>353</v>
      </c>
      <c r="L8" s="459" t="s">
        <v>179</v>
      </c>
    </row>
    <row r="9" spans="1:12" s="201" customFormat="1" ht="30" customHeight="1">
      <c r="A9" s="441" t="s">
        <v>137</v>
      </c>
      <c r="B9" s="442" t="s">
        <v>124</v>
      </c>
      <c r="C9" s="471" t="s">
        <v>166</v>
      </c>
      <c r="D9" s="476" t="s">
        <v>136</v>
      </c>
      <c r="E9" s="443" t="s">
        <v>136</v>
      </c>
      <c r="F9" s="477" t="s">
        <v>136</v>
      </c>
      <c r="G9" s="444" t="s">
        <v>356</v>
      </c>
      <c r="H9" s="444" t="s">
        <v>330</v>
      </c>
      <c r="I9" s="455" t="s">
        <v>177</v>
      </c>
      <c r="J9" s="482" t="s">
        <v>356</v>
      </c>
      <c r="K9" s="455" t="s">
        <v>330</v>
      </c>
      <c r="L9" s="456" t="s">
        <v>182</v>
      </c>
    </row>
    <row r="10" spans="1:12" s="201" customFormat="1" ht="30" customHeight="1">
      <c r="A10" s="445" t="s">
        <v>152</v>
      </c>
      <c r="B10" s="442" t="s">
        <v>125</v>
      </c>
      <c r="C10" s="471" t="s">
        <v>183</v>
      </c>
      <c r="D10" s="476" t="s">
        <v>136</v>
      </c>
      <c r="E10" s="443" t="s">
        <v>136</v>
      </c>
      <c r="F10" s="478" t="s">
        <v>26</v>
      </c>
      <c r="G10" s="627" t="s">
        <v>353</v>
      </c>
      <c r="H10" s="627" t="s">
        <v>353</v>
      </c>
      <c r="I10" s="461" t="s">
        <v>302</v>
      </c>
      <c r="J10" s="483" t="s">
        <v>355</v>
      </c>
      <c r="K10" s="615" t="s">
        <v>339</v>
      </c>
      <c r="L10" s="462" t="s">
        <v>293</v>
      </c>
    </row>
    <row r="11" spans="1:12" s="201" customFormat="1" ht="30" customHeight="1">
      <c r="A11" s="446" t="s">
        <v>138</v>
      </c>
      <c r="B11" s="355" t="s">
        <v>126</v>
      </c>
      <c r="C11" s="472" t="s">
        <v>183</v>
      </c>
      <c r="D11" s="638" t="s">
        <v>353</v>
      </c>
      <c r="E11" s="447" t="s">
        <v>323</v>
      </c>
      <c r="F11" s="479" t="s">
        <v>294</v>
      </c>
      <c r="G11" s="463" t="s">
        <v>136</v>
      </c>
      <c r="H11" s="463" t="s">
        <v>136</v>
      </c>
      <c r="I11" s="464" t="s">
        <v>26</v>
      </c>
      <c r="J11" s="484" t="s">
        <v>136</v>
      </c>
      <c r="K11" s="464" t="s">
        <v>136</v>
      </c>
      <c r="L11" s="465" t="s">
        <v>26</v>
      </c>
    </row>
    <row r="12" spans="1:12" s="222" customFormat="1" ht="30" customHeight="1">
      <c r="A12" s="437" t="s">
        <v>155</v>
      </c>
      <c r="B12" s="438" t="s">
        <v>119</v>
      </c>
      <c r="C12" s="470" t="s">
        <v>207</v>
      </c>
      <c r="D12" s="448" t="s">
        <v>136</v>
      </c>
      <c r="E12" s="439" t="s">
        <v>136</v>
      </c>
      <c r="F12" s="459" t="s">
        <v>26</v>
      </c>
      <c r="G12" s="440" t="s">
        <v>355</v>
      </c>
      <c r="H12" s="440" t="s">
        <v>339</v>
      </c>
      <c r="I12" s="449" t="s">
        <v>295</v>
      </c>
      <c r="J12" s="613" t="s">
        <v>353</v>
      </c>
      <c r="K12" s="614" t="s">
        <v>353</v>
      </c>
      <c r="L12" s="450" t="s">
        <v>232</v>
      </c>
    </row>
    <row r="13" spans="1:12" s="201" customFormat="1" ht="30" customHeight="1">
      <c r="A13" s="437" t="s">
        <v>145</v>
      </c>
      <c r="B13" s="359" t="s">
        <v>120</v>
      </c>
      <c r="C13" s="470" t="s">
        <v>226</v>
      </c>
      <c r="D13" s="637" t="s">
        <v>353</v>
      </c>
      <c r="E13" s="439" t="s">
        <v>323</v>
      </c>
      <c r="F13" s="466" t="s">
        <v>296</v>
      </c>
      <c r="G13" s="413" t="s">
        <v>136</v>
      </c>
      <c r="H13" s="413" t="s">
        <v>136</v>
      </c>
      <c r="I13" s="421" t="s">
        <v>136</v>
      </c>
      <c r="J13" s="485" t="s">
        <v>136</v>
      </c>
      <c r="K13" s="421" t="s">
        <v>136</v>
      </c>
      <c r="L13" s="466" t="s">
        <v>136</v>
      </c>
    </row>
    <row r="14" spans="1:12" s="201" customFormat="1" ht="30" customHeight="1">
      <c r="A14" s="451" t="s">
        <v>146</v>
      </c>
      <c r="B14" s="359" t="s">
        <v>121</v>
      </c>
      <c r="C14" s="473" t="s">
        <v>208</v>
      </c>
      <c r="D14" s="480" t="s">
        <v>136</v>
      </c>
      <c r="E14" s="275" t="s">
        <v>136</v>
      </c>
      <c r="F14" s="466" t="s">
        <v>26</v>
      </c>
      <c r="G14" s="413" t="s">
        <v>355</v>
      </c>
      <c r="H14" s="413" t="s">
        <v>339</v>
      </c>
      <c r="I14" s="421" t="s">
        <v>296</v>
      </c>
      <c r="J14" s="616" t="s">
        <v>353</v>
      </c>
      <c r="K14" s="617" t="s">
        <v>353</v>
      </c>
      <c r="L14" s="467" t="s">
        <v>297</v>
      </c>
    </row>
    <row r="15" spans="1:12" s="201" customFormat="1" ht="30" customHeight="1">
      <c r="A15" s="437" t="s">
        <v>159</v>
      </c>
      <c r="B15" s="438" t="s">
        <v>122</v>
      </c>
      <c r="C15" s="470"/>
      <c r="D15" s="637" t="s">
        <v>353</v>
      </c>
      <c r="E15" s="439" t="s">
        <v>359</v>
      </c>
      <c r="F15" s="475" t="s">
        <v>298</v>
      </c>
      <c r="G15" s="626" t="s">
        <v>353</v>
      </c>
      <c r="H15" s="452" t="s">
        <v>358</v>
      </c>
      <c r="I15" s="453" t="s">
        <v>246</v>
      </c>
      <c r="J15" s="481" t="s">
        <v>357</v>
      </c>
      <c r="K15" s="453" t="s">
        <v>358</v>
      </c>
      <c r="L15" s="454" t="s">
        <v>281</v>
      </c>
    </row>
    <row r="16" spans="1:12" s="222" customFormat="1" ht="30" customHeight="1">
      <c r="A16" s="437" t="s">
        <v>141</v>
      </c>
      <c r="B16" s="438" t="s">
        <v>123</v>
      </c>
      <c r="C16" s="470" t="s">
        <v>210</v>
      </c>
      <c r="D16" s="637" t="s">
        <v>353</v>
      </c>
      <c r="E16" s="439" t="s">
        <v>323</v>
      </c>
      <c r="F16" s="475" t="s">
        <v>295</v>
      </c>
      <c r="G16" s="626" t="s">
        <v>353</v>
      </c>
      <c r="H16" s="626" t="s">
        <v>353</v>
      </c>
      <c r="I16" s="453" t="s">
        <v>300</v>
      </c>
      <c r="J16" s="481" t="s">
        <v>355</v>
      </c>
      <c r="K16" s="453" t="s">
        <v>339</v>
      </c>
      <c r="L16" s="454" t="s">
        <v>297</v>
      </c>
    </row>
    <row r="17" spans="1:12" s="201" customFormat="1" ht="30" customHeight="1">
      <c r="A17" s="457" t="s">
        <v>206</v>
      </c>
      <c r="B17" s="359" t="s">
        <v>256</v>
      </c>
      <c r="C17" s="470" t="s">
        <v>258</v>
      </c>
      <c r="D17" s="448" t="s">
        <v>136</v>
      </c>
      <c r="E17" s="439" t="s">
        <v>136</v>
      </c>
      <c r="F17" s="450" t="s">
        <v>136</v>
      </c>
      <c r="G17" s="458" t="s">
        <v>355</v>
      </c>
      <c r="H17" s="458" t="s">
        <v>339</v>
      </c>
      <c r="I17" s="449" t="s">
        <v>245</v>
      </c>
      <c r="J17" s="613" t="s">
        <v>353</v>
      </c>
      <c r="K17" s="614" t="s">
        <v>353</v>
      </c>
      <c r="L17" s="459" t="s">
        <v>298</v>
      </c>
    </row>
    <row r="18" spans="1:12" s="201" customFormat="1" ht="30" customHeight="1">
      <c r="A18" s="441" t="s">
        <v>137</v>
      </c>
      <c r="B18" s="442" t="s">
        <v>124</v>
      </c>
      <c r="C18" s="471" t="s">
        <v>183</v>
      </c>
      <c r="D18" s="476" t="s">
        <v>136</v>
      </c>
      <c r="E18" s="443" t="s">
        <v>136</v>
      </c>
      <c r="F18" s="477" t="s">
        <v>136</v>
      </c>
      <c r="G18" s="444" t="s">
        <v>355</v>
      </c>
      <c r="H18" s="444" t="s">
        <v>339</v>
      </c>
      <c r="I18" s="455" t="s">
        <v>297</v>
      </c>
      <c r="J18" s="482" t="s">
        <v>355</v>
      </c>
      <c r="K18" s="618" t="s">
        <v>339</v>
      </c>
      <c r="L18" s="456" t="s">
        <v>248</v>
      </c>
    </row>
    <row r="19" spans="1:12" ht="30" customHeight="1">
      <c r="A19" s="445" t="s">
        <v>138</v>
      </c>
      <c r="B19" s="442" t="s">
        <v>125</v>
      </c>
      <c r="C19" s="471" t="s">
        <v>226</v>
      </c>
      <c r="D19" s="476" t="s">
        <v>136</v>
      </c>
      <c r="E19" s="443" t="s">
        <v>136</v>
      </c>
      <c r="F19" s="478" t="s">
        <v>26</v>
      </c>
      <c r="G19" s="460" t="s">
        <v>357</v>
      </c>
      <c r="H19" s="460" t="s">
        <v>324</v>
      </c>
      <c r="I19" s="461" t="s">
        <v>303</v>
      </c>
      <c r="J19" s="483" t="s">
        <v>357</v>
      </c>
      <c r="K19" s="461" t="s">
        <v>324</v>
      </c>
      <c r="L19" s="462" t="s">
        <v>299</v>
      </c>
    </row>
    <row r="20" spans="1:12" ht="30" customHeight="1">
      <c r="A20" s="446" t="s">
        <v>152</v>
      </c>
      <c r="B20" s="355" t="s">
        <v>126</v>
      </c>
      <c r="C20" s="472" t="s">
        <v>226</v>
      </c>
      <c r="D20" s="638" t="s">
        <v>353</v>
      </c>
      <c r="E20" s="447" t="s">
        <v>324</v>
      </c>
      <c r="F20" s="479" t="s">
        <v>301</v>
      </c>
      <c r="G20" s="463" t="s">
        <v>136</v>
      </c>
      <c r="H20" s="463" t="s">
        <v>136</v>
      </c>
      <c r="I20" s="464" t="s">
        <v>26</v>
      </c>
      <c r="J20" s="484" t="s">
        <v>136</v>
      </c>
      <c r="K20" s="464" t="s">
        <v>136</v>
      </c>
      <c r="L20" s="465" t="s">
        <v>26</v>
      </c>
    </row>
    <row r="21" spans="1:12" s="222" customFormat="1" ht="30" customHeight="1">
      <c r="A21" s="437" t="s">
        <v>155</v>
      </c>
      <c r="B21" s="438" t="s">
        <v>119</v>
      </c>
      <c r="C21" s="470" t="s">
        <v>325</v>
      </c>
      <c r="D21" s="448" t="s">
        <v>136</v>
      </c>
      <c r="E21" s="439" t="s">
        <v>136</v>
      </c>
      <c r="F21" s="459" t="s">
        <v>26</v>
      </c>
      <c r="G21" s="440" t="s">
        <v>357</v>
      </c>
      <c r="H21" s="440" t="s">
        <v>358</v>
      </c>
      <c r="I21" s="449" t="s">
        <v>246</v>
      </c>
      <c r="J21" s="613" t="s">
        <v>353</v>
      </c>
      <c r="K21" s="614" t="s">
        <v>353</v>
      </c>
      <c r="L21" s="450" t="s">
        <v>281</v>
      </c>
    </row>
    <row r="22" spans="1:12" s="201" customFormat="1" ht="30" customHeight="1">
      <c r="A22" s="437" t="s">
        <v>145</v>
      </c>
      <c r="B22" s="359" t="s">
        <v>120</v>
      </c>
      <c r="C22" s="470" t="s">
        <v>305</v>
      </c>
      <c r="D22" s="637" t="s">
        <v>353</v>
      </c>
      <c r="E22" s="439" t="s">
        <v>369</v>
      </c>
      <c r="F22" s="466" t="s">
        <v>282</v>
      </c>
      <c r="G22" s="413" t="s">
        <v>136</v>
      </c>
      <c r="H22" s="413" t="s">
        <v>136</v>
      </c>
      <c r="I22" s="421" t="s">
        <v>136</v>
      </c>
      <c r="J22" s="485" t="s">
        <v>136</v>
      </c>
      <c r="K22" s="421" t="s">
        <v>136</v>
      </c>
      <c r="L22" s="466" t="s">
        <v>136</v>
      </c>
    </row>
    <row r="23" spans="1:12" s="201" customFormat="1" ht="30" customHeight="1">
      <c r="A23" s="451" t="s">
        <v>146</v>
      </c>
      <c r="B23" s="359" t="s">
        <v>121</v>
      </c>
      <c r="C23" s="473" t="s">
        <v>326</v>
      </c>
      <c r="D23" s="480" t="s">
        <v>136</v>
      </c>
      <c r="E23" s="275" t="s">
        <v>136</v>
      </c>
      <c r="F23" s="466" t="s">
        <v>26</v>
      </c>
      <c r="G23" s="413" t="s">
        <v>357</v>
      </c>
      <c r="H23" s="413" t="s">
        <v>358</v>
      </c>
      <c r="I23" s="421" t="s">
        <v>282</v>
      </c>
      <c r="J23" s="616" t="s">
        <v>353</v>
      </c>
      <c r="K23" s="617" t="s">
        <v>353</v>
      </c>
      <c r="L23" s="467" t="s">
        <v>283</v>
      </c>
    </row>
    <row r="24" spans="1:12" s="201" customFormat="1" ht="30" customHeight="1">
      <c r="A24" s="437" t="s">
        <v>159</v>
      </c>
      <c r="B24" s="438" t="s">
        <v>122</v>
      </c>
      <c r="C24" s="470"/>
      <c r="D24" s="448" t="s">
        <v>367</v>
      </c>
      <c r="E24" s="439" t="s">
        <v>368</v>
      </c>
      <c r="F24" s="475" t="s">
        <v>286</v>
      </c>
      <c r="G24" s="626" t="s">
        <v>353</v>
      </c>
      <c r="H24" s="452" t="s">
        <v>332</v>
      </c>
      <c r="I24" s="453" t="s">
        <v>290</v>
      </c>
      <c r="J24" s="481" t="s">
        <v>359</v>
      </c>
      <c r="K24" s="453" t="s">
        <v>332</v>
      </c>
      <c r="L24" s="454" t="s">
        <v>284</v>
      </c>
    </row>
    <row r="25" spans="1:12" s="222" customFormat="1" ht="30" customHeight="1">
      <c r="A25" s="437" t="s">
        <v>327</v>
      </c>
      <c r="B25" s="438" t="s">
        <v>123</v>
      </c>
      <c r="C25" s="470" t="s">
        <v>328</v>
      </c>
      <c r="D25" s="637" t="s">
        <v>353</v>
      </c>
      <c r="E25" s="439" t="s">
        <v>358</v>
      </c>
      <c r="F25" s="475" t="s">
        <v>291</v>
      </c>
      <c r="G25" s="626" t="s">
        <v>353</v>
      </c>
      <c r="H25" s="452" t="s">
        <v>358</v>
      </c>
      <c r="I25" s="453" t="s">
        <v>289</v>
      </c>
      <c r="J25" s="481" t="s">
        <v>330</v>
      </c>
      <c r="K25" s="453" t="s">
        <v>331</v>
      </c>
      <c r="L25" s="454" t="s">
        <v>283</v>
      </c>
    </row>
    <row r="26" spans="1:12" s="201" customFormat="1" ht="30" customHeight="1">
      <c r="A26" s="457" t="s">
        <v>206</v>
      </c>
      <c r="B26" s="359" t="s">
        <v>256</v>
      </c>
      <c r="C26" s="470" t="s">
        <v>329</v>
      </c>
      <c r="D26" s="448" t="s">
        <v>136</v>
      </c>
      <c r="E26" s="439" t="s">
        <v>136</v>
      </c>
      <c r="F26" s="450" t="s">
        <v>136</v>
      </c>
      <c r="G26" s="458" t="s">
        <v>339</v>
      </c>
      <c r="H26" s="458" t="s">
        <v>340</v>
      </c>
      <c r="I26" s="449" t="s">
        <v>288</v>
      </c>
      <c r="J26" s="613" t="s">
        <v>353</v>
      </c>
      <c r="K26" s="614" t="s">
        <v>353</v>
      </c>
      <c r="L26" s="459" t="s">
        <v>286</v>
      </c>
    </row>
    <row r="27" spans="1:12" s="201" customFormat="1" ht="30" customHeight="1">
      <c r="A27" s="441" t="s">
        <v>137</v>
      </c>
      <c r="B27" s="442" t="s">
        <v>124</v>
      </c>
      <c r="C27" s="471" t="s">
        <v>305</v>
      </c>
      <c r="D27" s="476" t="s">
        <v>136</v>
      </c>
      <c r="E27" s="443" t="s">
        <v>136</v>
      </c>
      <c r="F27" s="477" t="s">
        <v>136</v>
      </c>
      <c r="G27" s="444" t="s">
        <v>330</v>
      </c>
      <c r="H27" s="444" t="s">
        <v>331</v>
      </c>
      <c r="I27" s="455" t="s">
        <v>283</v>
      </c>
      <c r="J27" s="482" t="s">
        <v>330</v>
      </c>
      <c r="K27" s="455" t="s">
        <v>331</v>
      </c>
      <c r="L27" s="456" t="s">
        <v>285</v>
      </c>
    </row>
    <row r="28" spans="1:12" ht="30" customHeight="1">
      <c r="A28" s="445" t="s">
        <v>152</v>
      </c>
      <c r="B28" s="442" t="s">
        <v>125</v>
      </c>
      <c r="C28" s="471" t="s">
        <v>305</v>
      </c>
      <c r="D28" s="476" t="s">
        <v>136</v>
      </c>
      <c r="E28" s="443" t="s">
        <v>136</v>
      </c>
      <c r="F28" s="478" t="s">
        <v>26</v>
      </c>
      <c r="G28" s="460" t="s">
        <v>359</v>
      </c>
      <c r="H28" s="460" t="s">
        <v>332</v>
      </c>
      <c r="I28" s="461" t="s">
        <v>304</v>
      </c>
      <c r="J28" s="483" t="s">
        <v>359</v>
      </c>
      <c r="K28" s="461" t="s">
        <v>332</v>
      </c>
      <c r="L28" s="462" t="s">
        <v>287</v>
      </c>
    </row>
    <row r="29" spans="1:12" ht="30" customHeight="1">
      <c r="A29" s="446" t="s">
        <v>138</v>
      </c>
      <c r="B29" s="355" t="s">
        <v>126</v>
      </c>
      <c r="C29" s="472" t="s">
        <v>305</v>
      </c>
      <c r="D29" s="638" t="s">
        <v>353</v>
      </c>
      <c r="E29" s="447" t="s">
        <v>332</v>
      </c>
      <c r="F29" s="479" t="s">
        <v>292</v>
      </c>
      <c r="G29" s="463" t="s">
        <v>136</v>
      </c>
      <c r="H29" s="463" t="s">
        <v>136</v>
      </c>
      <c r="I29" s="464" t="s">
        <v>26</v>
      </c>
      <c r="J29" s="484" t="s">
        <v>136</v>
      </c>
      <c r="K29" s="464" t="s">
        <v>136</v>
      </c>
      <c r="L29" s="465" t="s">
        <v>26</v>
      </c>
    </row>
    <row r="32" ht="15.75">
      <c r="B32" s="390" t="s">
        <v>262</v>
      </c>
    </row>
  </sheetData>
  <sheetProtection/>
  <mergeCells count="3">
    <mergeCell ref="C1:L1"/>
    <mergeCell ref="C2:L2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32"/>
  <sheetViews>
    <sheetView zoomScalePageLayoutView="0" workbookViewId="0" topLeftCell="A1">
      <selection activeCell="L24" sqref="L24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15" width="11.59765625" style="0" customWidth="1"/>
  </cols>
  <sheetData>
    <row r="1" spans="1:15" ht="27">
      <c r="A1" s="26"/>
      <c r="B1" s="26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ht="19.5">
      <c r="A2" s="38" t="s">
        <v>29</v>
      </c>
      <c r="B2" s="38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15" ht="19.5">
      <c r="A3" s="16"/>
      <c r="B3" s="16"/>
      <c r="C3" s="16"/>
      <c r="D3" s="16"/>
      <c r="E3" s="16"/>
      <c r="F3" s="40"/>
      <c r="G3" s="40"/>
      <c r="H3" s="40"/>
      <c r="I3" s="15"/>
      <c r="J3" s="15"/>
      <c r="K3" s="15"/>
      <c r="L3" s="15"/>
      <c r="M3" s="15"/>
      <c r="N3" s="15"/>
      <c r="O3" s="16"/>
    </row>
    <row r="4" spans="1:15" ht="19.5">
      <c r="A4" s="16"/>
      <c r="B4" s="16"/>
      <c r="C4" s="16"/>
      <c r="D4" s="16"/>
      <c r="E4" s="16"/>
      <c r="F4" s="30"/>
      <c r="G4" s="30"/>
      <c r="H4" s="30"/>
      <c r="I4" s="15"/>
      <c r="J4" s="15"/>
      <c r="K4" s="15"/>
      <c r="L4" s="15"/>
      <c r="M4" s="15"/>
      <c r="N4" s="15"/>
      <c r="O4" s="16"/>
    </row>
    <row r="5" spans="1:15" ht="13.5">
      <c r="A5" s="8" t="s">
        <v>36</v>
      </c>
      <c r="B5" s="282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288"/>
    </row>
    <row r="6" spans="1:15" ht="20.25" customHeight="1">
      <c r="A6" s="696" t="s">
        <v>0</v>
      </c>
      <c r="B6" s="697"/>
      <c r="C6" s="494" t="s">
        <v>1</v>
      </c>
      <c r="D6" s="377" t="s">
        <v>259</v>
      </c>
      <c r="E6" s="286" t="s">
        <v>260</v>
      </c>
      <c r="F6" s="287" t="s">
        <v>7</v>
      </c>
      <c r="G6" s="366" t="s">
        <v>259</v>
      </c>
      <c r="H6" s="366" t="s">
        <v>260</v>
      </c>
      <c r="I6" s="335" t="s">
        <v>6</v>
      </c>
      <c r="J6" s="365" t="s">
        <v>259</v>
      </c>
      <c r="K6" s="469" t="s">
        <v>260</v>
      </c>
      <c r="L6" s="518" t="s">
        <v>15</v>
      </c>
      <c r="M6" s="434" t="s">
        <v>259</v>
      </c>
      <c r="N6" s="469" t="s">
        <v>260</v>
      </c>
      <c r="O6" s="287" t="s">
        <v>11</v>
      </c>
    </row>
    <row r="7" spans="1:97" s="216" customFormat="1" ht="36.75" customHeight="1">
      <c r="A7" s="319" t="s">
        <v>154</v>
      </c>
      <c r="B7" s="320" t="s">
        <v>99</v>
      </c>
      <c r="C7" s="495" t="s">
        <v>186</v>
      </c>
      <c r="D7" s="502" t="s">
        <v>343</v>
      </c>
      <c r="E7" s="321" t="s">
        <v>344</v>
      </c>
      <c r="F7" s="503" t="s">
        <v>184</v>
      </c>
      <c r="G7" s="294" t="s">
        <v>360</v>
      </c>
      <c r="H7" s="294" t="s">
        <v>361</v>
      </c>
      <c r="I7" s="513" t="s">
        <v>185</v>
      </c>
      <c r="J7" s="519" t="s">
        <v>80</v>
      </c>
      <c r="K7" s="296" t="s">
        <v>80</v>
      </c>
      <c r="L7" s="295" t="s">
        <v>26</v>
      </c>
      <c r="M7" s="515" t="s">
        <v>80</v>
      </c>
      <c r="N7" s="297" t="s">
        <v>80</v>
      </c>
      <c r="O7" s="295" t="s">
        <v>26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</row>
    <row r="8" spans="1:97" s="216" customFormat="1" ht="36.75" customHeight="1">
      <c r="A8" s="490" t="s">
        <v>223</v>
      </c>
      <c r="B8" s="491" t="s">
        <v>105</v>
      </c>
      <c r="C8" s="496" t="s">
        <v>224</v>
      </c>
      <c r="D8" s="504" t="s">
        <v>345</v>
      </c>
      <c r="E8" s="492" t="s">
        <v>344</v>
      </c>
      <c r="F8" s="505" t="s">
        <v>187</v>
      </c>
      <c r="G8" s="619" t="s">
        <v>349</v>
      </c>
      <c r="H8" s="619" t="s">
        <v>349</v>
      </c>
      <c r="I8" s="487" t="s">
        <v>172</v>
      </c>
      <c r="J8" s="520" t="s">
        <v>80</v>
      </c>
      <c r="K8" s="487" t="s">
        <v>80</v>
      </c>
      <c r="L8" s="521" t="s">
        <v>26</v>
      </c>
      <c r="M8" s="298" t="s">
        <v>80</v>
      </c>
      <c r="N8" s="298" t="s">
        <v>80</v>
      </c>
      <c r="O8" s="299" t="s">
        <v>26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</row>
    <row r="9" spans="1:15" ht="36.75" customHeight="1">
      <c r="A9" s="308" t="s">
        <v>143</v>
      </c>
      <c r="B9" s="289" t="s">
        <v>106</v>
      </c>
      <c r="C9" s="497" t="s">
        <v>190</v>
      </c>
      <c r="D9" s="506" t="s">
        <v>346</v>
      </c>
      <c r="E9" s="507" t="s">
        <v>347</v>
      </c>
      <c r="F9" s="508" t="s">
        <v>188</v>
      </c>
      <c r="G9" s="486" t="s">
        <v>362</v>
      </c>
      <c r="H9" s="486" t="s">
        <v>348</v>
      </c>
      <c r="I9" s="488" t="s">
        <v>189</v>
      </c>
      <c r="J9" s="522" t="s">
        <v>80</v>
      </c>
      <c r="K9" s="488" t="s">
        <v>80</v>
      </c>
      <c r="L9" s="523" t="s">
        <v>26</v>
      </c>
      <c r="M9" s="516" t="s">
        <v>80</v>
      </c>
      <c r="N9" s="292" t="s">
        <v>80</v>
      </c>
      <c r="O9" s="293" t="s">
        <v>26</v>
      </c>
    </row>
    <row r="10" spans="1:15" ht="36.75" customHeight="1">
      <c r="A10" s="308" t="s">
        <v>127</v>
      </c>
      <c r="B10" s="289" t="s">
        <v>107</v>
      </c>
      <c r="C10" s="497" t="s">
        <v>191</v>
      </c>
      <c r="D10" s="506" t="s">
        <v>346</v>
      </c>
      <c r="E10" s="507" t="s">
        <v>348</v>
      </c>
      <c r="F10" s="509" t="s">
        <v>164</v>
      </c>
      <c r="G10" s="620" t="s">
        <v>349</v>
      </c>
      <c r="H10" s="620" t="s">
        <v>349</v>
      </c>
      <c r="I10" s="489" t="s">
        <v>192</v>
      </c>
      <c r="J10" s="524" t="s">
        <v>80</v>
      </c>
      <c r="K10" s="489" t="s">
        <v>80</v>
      </c>
      <c r="L10" s="525" t="s">
        <v>26</v>
      </c>
      <c r="M10" s="317" t="s">
        <v>80</v>
      </c>
      <c r="N10" s="317" t="s">
        <v>80</v>
      </c>
      <c r="O10" s="291" t="s">
        <v>26</v>
      </c>
    </row>
    <row r="11" spans="1:97" s="216" customFormat="1" ht="36.75" customHeight="1">
      <c r="A11" s="356" t="s">
        <v>139</v>
      </c>
      <c r="B11" s="357" t="s">
        <v>108</v>
      </c>
      <c r="C11" s="498" t="s">
        <v>157</v>
      </c>
      <c r="D11" s="510" t="s">
        <v>80</v>
      </c>
      <c r="E11" s="358" t="s">
        <v>80</v>
      </c>
      <c r="F11" s="343" t="s">
        <v>26</v>
      </c>
      <c r="G11" s="300" t="s">
        <v>80</v>
      </c>
      <c r="H11" s="300" t="s">
        <v>80</v>
      </c>
      <c r="I11" s="301" t="s">
        <v>26</v>
      </c>
      <c r="J11" s="649">
        <v>44914</v>
      </c>
      <c r="K11" s="650">
        <v>44921</v>
      </c>
      <c r="L11" s="302" t="s">
        <v>375</v>
      </c>
      <c r="M11" s="589">
        <v>44915</v>
      </c>
      <c r="N11" s="590">
        <v>44922</v>
      </c>
      <c r="O11" s="302" t="s">
        <v>170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</row>
    <row r="12" spans="1:97" s="349" customFormat="1" ht="36.75" customHeight="1">
      <c r="A12" s="318" t="s">
        <v>142</v>
      </c>
      <c r="B12" s="316" t="s">
        <v>99</v>
      </c>
      <c r="C12" s="499" t="s">
        <v>215</v>
      </c>
      <c r="D12" s="607" t="s">
        <v>349</v>
      </c>
      <c r="E12" s="315" t="s">
        <v>338</v>
      </c>
      <c r="F12" s="511" t="s">
        <v>216</v>
      </c>
      <c r="G12" s="290" t="s">
        <v>344</v>
      </c>
      <c r="H12" s="290" t="s">
        <v>363</v>
      </c>
      <c r="I12" s="514" t="s">
        <v>217</v>
      </c>
      <c r="J12" s="526" t="s">
        <v>80</v>
      </c>
      <c r="K12" s="310" t="s">
        <v>80</v>
      </c>
      <c r="L12" s="309" t="s">
        <v>26</v>
      </c>
      <c r="M12" s="517" t="s">
        <v>80</v>
      </c>
      <c r="N12" s="311" t="s">
        <v>80</v>
      </c>
      <c r="O12" s="309" t="s">
        <v>26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</row>
    <row r="13" spans="1:15" ht="36.75" customHeight="1">
      <c r="A13" s="306" t="s">
        <v>223</v>
      </c>
      <c r="B13" s="307" t="s">
        <v>105</v>
      </c>
      <c r="C13" s="500" t="s">
        <v>225</v>
      </c>
      <c r="D13" s="608" t="s">
        <v>349</v>
      </c>
      <c r="E13" s="493" t="s">
        <v>348</v>
      </c>
      <c r="F13" s="505" t="s">
        <v>211</v>
      </c>
      <c r="G13" s="619" t="s">
        <v>349</v>
      </c>
      <c r="H13" s="619" t="s">
        <v>349</v>
      </c>
      <c r="I13" s="487" t="s">
        <v>204</v>
      </c>
      <c r="J13" s="520" t="s">
        <v>80</v>
      </c>
      <c r="K13" s="487" t="s">
        <v>80</v>
      </c>
      <c r="L13" s="521" t="s">
        <v>26</v>
      </c>
      <c r="M13" s="298" t="s">
        <v>80</v>
      </c>
      <c r="N13" s="298" t="s">
        <v>80</v>
      </c>
      <c r="O13" s="299" t="s">
        <v>26</v>
      </c>
    </row>
    <row r="14" spans="1:97" s="216" customFormat="1" ht="36.75" customHeight="1">
      <c r="A14" s="308" t="s">
        <v>147</v>
      </c>
      <c r="B14" s="289" t="s">
        <v>106</v>
      </c>
      <c r="C14" s="497" t="s">
        <v>218</v>
      </c>
      <c r="D14" s="609" t="s">
        <v>349</v>
      </c>
      <c r="E14" s="610" t="s">
        <v>349</v>
      </c>
      <c r="F14" s="508" t="s">
        <v>212</v>
      </c>
      <c r="G14" s="486" t="s">
        <v>344</v>
      </c>
      <c r="H14" s="486" t="s">
        <v>363</v>
      </c>
      <c r="I14" s="488" t="s">
        <v>213</v>
      </c>
      <c r="J14" s="522" t="s">
        <v>80</v>
      </c>
      <c r="K14" s="488" t="s">
        <v>80</v>
      </c>
      <c r="L14" s="523" t="s">
        <v>26</v>
      </c>
      <c r="M14" s="516" t="s">
        <v>80</v>
      </c>
      <c r="N14" s="292" t="s">
        <v>80</v>
      </c>
      <c r="O14" s="293" t="s">
        <v>26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</row>
    <row r="15" spans="1:97" s="216" customFormat="1" ht="36.75" customHeight="1">
      <c r="A15" s="308" t="s">
        <v>127</v>
      </c>
      <c r="B15" s="289" t="s">
        <v>107</v>
      </c>
      <c r="C15" s="497" t="s">
        <v>214</v>
      </c>
      <c r="D15" s="609" t="s">
        <v>349</v>
      </c>
      <c r="E15" s="610" t="s">
        <v>349</v>
      </c>
      <c r="F15" s="509" t="s">
        <v>174</v>
      </c>
      <c r="G15" s="620" t="s">
        <v>349</v>
      </c>
      <c r="H15" s="620" t="s">
        <v>349</v>
      </c>
      <c r="I15" s="489" t="s">
        <v>313</v>
      </c>
      <c r="J15" s="524" t="s">
        <v>80</v>
      </c>
      <c r="K15" s="489" t="s">
        <v>80</v>
      </c>
      <c r="L15" s="525" t="s">
        <v>26</v>
      </c>
      <c r="M15" s="317" t="s">
        <v>80</v>
      </c>
      <c r="N15" s="317" t="s">
        <v>80</v>
      </c>
      <c r="O15" s="291" t="s">
        <v>26</v>
      </c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</row>
    <row r="16" spans="1:97" s="349" customFormat="1" ht="36.75" customHeight="1">
      <c r="A16" s="312" t="s">
        <v>156</v>
      </c>
      <c r="B16" s="313" t="s">
        <v>108</v>
      </c>
      <c r="C16" s="501" t="s">
        <v>219</v>
      </c>
      <c r="D16" s="512" t="s">
        <v>80</v>
      </c>
      <c r="E16" s="314" t="s">
        <v>80</v>
      </c>
      <c r="F16" s="346" t="s">
        <v>26</v>
      </c>
      <c r="G16" s="303" t="s">
        <v>80</v>
      </c>
      <c r="H16" s="303" t="s">
        <v>80</v>
      </c>
      <c r="I16" s="304" t="s">
        <v>26</v>
      </c>
      <c r="J16" s="652" t="s">
        <v>349</v>
      </c>
      <c r="K16" s="651" t="s">
        <v>376</v>
      </c>
      <c r="L16" s="305" t="s">
        <v>377</v>
      </c>
      <c r="M16" s="591">
        <v>44917</v>
      </c>
      <c r="N16" s="592">
        <v>44923</v>
      </c>
      <c r="O16" s="305" t="s">
        <v>200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</row>
    <row r="17" spans="1:97" s="349" customFormat="1" ht="36.75" customHeight="1">
      <c r="A17" s="319" t="s">
        <v>333</v>
      </c>
      <c r="B17" s="320" t="s">
        <v>99</v>
      </c>
      <c r="C17" s="495" t="s">
        <v>354</v>
      </c>
      <c r="D17" s="502" t="s">
        <v>347</v>
      </c>
      <c r="E17" s="321" t="s">
        <v>350</v>
      </c>
      <c r="F17" s="503" t="s">
        <v>308</v>
      </c>
      <c r="G17" s="294" t="s">
        <v>364</v>
      </c>
      <c r="H17" s="294" t="s">
        <v>350</v>
      </c>
      <c r="I17" s="513" t="s">
        <v>306</v>
      </c>
      <c r="J17" s="519" t="s">
        <v>80</v>
      </c>
      <c r="K17" s="296" t="s">
        <v>80</v>
      </c>
      <c r="L17" s="295" t="s">
        <v>26</v>
      </c>
      <c r="M17" s="515" t="s">
        <v>80</v>
      </c>
      <c r="N17" s="297" t="s">
        <v>80</v>
      </c>
      <c r="O17" s="295" t="s">
        <v>26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</row>
    <row r="18" spans="1:15" ht="36.75" customHeight="1">
      <c r="A18" s="306" t="s">
        <v>223</v>
      </c>
      <c r="B18" s="307" t="s">
        <v>105</v>
      </c>
      <c r="C18" s="500" t="s">
        <v>334</v>
      </c>
      <c r="D18" s="608" t="s">
        <v>349</v>
      </c>
      <c r="E18" s="493" t="s">
        <v>350</v>
      </c>
      <c r="F18" s="505" t="s">
        <v>307</v>
      </c>
      <c r="G18" s="619" t="s">
        <v>349</v>
      </c>
      <c r="H18" s="619" t="s">
        <v>349</v>
      </c>
      <c r="I18" s="487" t="s">
        <v>308</v>
      </c>
      <c r="J18" s="520" t="s">
        <v>80</v>
      </c>
      <c r="K18" s="487" t="s">
        <v>80</v>
      </c>
      <c r="L18" s="521" t="s">
        <v>26</v>
      </c>
      <c r="M18" s="298" t="s">
        <v>80</v>
      </c>
      <c r="N18" s="298" t="s">
        <v>80</v>
      </c>
      <c r="O18" s="299" t="s">
        <v>26</v>
      </c>
    </row>
    <row r="19" spans="1:97" s="216" customFormat="1" ht="36.75" customHeight="1">
      <c r="A19" s="308" t="s">
        <v>335</v>
      </c>
      <c r="B19" s="289" t="s">
        <v>106</v>
      </c>
      <c r="C19" s="497" t="s">
        <v>336</v>
      </c>
      <c r="D19" s="506" t="s">
        <v>348</v>
      </c>
      <c r="E19" s="507" t="s">
        <v>351</v>
      </c>
      <c r="F19" s="508" t="s">
        <v>309</v>
      </c>
      <c r="G19" s="486" t="s">
        <v>365</v>
      </c>
      <c r="H19" s="486" t="s">
        <v>352</v>
      </c>
      <c r="I19" s="488" t="s">
        <v>310</v>
      </c>
      <c r="J19" s="522" t="s">
        <v>80</v>
      </c>
      <c r="K19" s="488" t="s">
        <v>80</v>
      </c>
      <c r="L19" s="523" t="s">
        <v>26</v>
      </c>
      <c r="M19" s="516" t="s">
        <v>80</v>
      </c>
      <c r="N19" s="292" t="s">
        <v>80</v>
      </c>
      <c r="O19" s="293" t="s">
        <v>26</v>
      </c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</row>
    <row r="20" spans="1:97" s="216" customFormat="1" ht="36.75" customHeight="1">
      <c r="A20" s="308" t="s">
        <v>127</v>
      </c>
      <c r="B20" s="289" t="s">
        <v>107</v>
      </c>
      <c r="C20" s="497" t="s">
        <v>337</v>
      </c>
      <c r="D20" s="609" t="s">
        <v>349</v>
      </c>
      <c r="E20" s="507" t="s">
        <v>352</v>
      </c>
      <c r="F20" s="509" t="s">
        <v>311</v>
      </c>
      <c r="G20" s="620" t="s">
        <v>349</v>
      </c>
      <c r="H20" s="620" t="s">
        <v>349</v>
      </c>
      <c r="I20" s="489" t="s">
        <v>312</v>
      </c>
      <c r="J20" s="524" t="s">
        <v>80</v>
      </c>
      <c r="K20" s="489" t="s">
        <v>80</v>
      </c>
      <c r="L20" s="525" t="s">
        <v>26</v>
      </c>
      <c r="M20" s="317" t="s">
        <v>80</v>
      </c>
      <c r="N20" s="317" t="s">
        <v>80</v>
      </c>
      <c r="O20" s="291" t="s">
        <v>26</v>
      </c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</row>
    <row r="21" spans="1:97" s="349" customFormat="1" ht="36.75" customHeight="1">
      <c r="A21" s="356" t="s">
        <v>139</v>
      </c>
      <c r="B21" s="357" t="s">
        <v>108</v>
      </c>
      <c r="C21" s="498" t="s">
        <v>158</v>
      </c>
      <c r="D21" s="510" t="s">
        <v>80</v>
      </c>
      <c r="E21" s="358" t="s">
        <v>80</v>
      </c>
      <c r="F21" s="343" t="s">
        <v>26</v>
      </c>
      <c r="G21" s="300" t="s">
        <v>80</v>
      </c>
      <c r="H21" s="300" t="s">
        <v>80</v>
      </c>
      <c r="I21" s="301" t="s">
        <v>26</v>
      </c>
      <c r="J21" s="649">
        <v>44924</v>
      </c>
      <c r="K21" s="650">
        <v>44567</v>
      </c>
      <c r="L21" s="302" t="s">
        <v>378</v>
      </c>
      <c r="M21" s="589">
        <v>44922</v>
      </c>
      <c r="N21" s="590">
        <v>44571</v>
      </c>
      <c r="O21" s="302" t="s">
        <v>315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</row>
    <row r="22" spans="1:18" ht="18" customHeight="1">
      <c r="A22" s="167"/>
      <c r="B22" s="166"/>
      <c r="C22" s="166"/>
      <c r="D22" s="166"/>
      <c r="E22" s="166"/>
      <c r="F22" s="166"/>
      <c r="G22" s="166"/>
      <c r="H22" s="166"/>
      <c r="I22" s="14"/>
      <c r="J22" s="14"/>
      <c r="K22" s="14"/>
      <c r="L22" s="14"/>
      <c r="M22" s="14"/>
      <c r="N22" s="14"/>
      <c r="O22" s="14"/>
      <c r="P22" s="4"/>
      <c r="Q22" s="4"/>
      <c r="R22" s="1"/>
    </row>
    <row r="24" ht="15.75">
      <c r="D24" s="390" t="s">
        <v>262</v>
      </c>
    </row>
    <row r="27" ht="13.5">
      <c r="O27" s="199"/>
    </row>
    <row r="32" spans="6:8" ht="22.5" customHeight="1">
      <c r="F32" s="200"/>
      <c r="G32" s="200"/>
      <c r="H32" s="200"/>
    </row>
    <row r="42" ht="22.5" customHeight="1"/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8"/>
  <sheetViews>
    <sheetView zoomScalePageLayoutView="0" workbookViewId="0" topLeftCell="A10">
      <selection activeCell="J14" sqref="J14"/>
    </sheetView>
  </sheetViews>
  <sheetFormatPr defaultColWidth="8.796875" defaultRowHeight="14.25"/>
  <cols>
    <col min="1" max="1" width="21.3984375" style="5" customWidth="1"/>
    <col min="2" max="2" width="6.69921875" style="21" customWidth="1"/>
    <col min="3" max="5" width="7.59765625" style="1" customWidth="1"/>
    <col min="6" max="12" width="10.59765625" style="1" customWidth="1"/>
    <col min="13" max="16384" width="9" style="5" customWidth="1"/>
  </cols>
  <sheetData>
    <row r="1" ht="12">
      <c r="A1" s="3"/>
    </row>
    <row r="2" spans="1:12" ht="27">
      <c r="A2" s="3"/>
      <c r="C2" s="698" t="s">
        <v>27</v>
      </c>
      <c r="D2" s="698"/>
      <c r="E2" s="698"/>
      <c r="F2" s="698"/>
      <c r="G2" s="698"/>
      <c r="H2" s="698"/>
      <c r="I2" s="698"/>
      <c r="J2" s="698"/>
      <c r="K2" s="698"/>
      <c r="L2" s="698"/>
    </row>
    <row r="3" spans="1:12" ht="23.25" customHeight="1">
      <c r="A3" s="3"/>
      <c r="C3" s="699" t="s">
        <v>28</v>
      </c>
      <c r="D3" s="699"/>
      <c r="E3" s="699"/>
      <c r="F3" s="699"/>
      <c r="G3" s="699"/>
      <c r="H3" s="699"/>
      <c r="I3" s="699"/>
      <c r="J3" s="699"/>
      <c r="K3" s="699"/>
      <c r="L3" s="699"/>
    </row>
    <row r="4" spans="2:12" ht="14.25" customHeight="1">
      <c r="B4" s="6"/>
      <c r="F4" s="30"/>
      <c r="G4" s="30"/>
      <c r="H4" s="30"/>
      <c r="I4" s="12"/>
      <c r="J4" s="12"/>
      <c r="K4" s="12"/>
      <c r="L4" s="171"/>
    </row>
    <row r="5" spans="2:12" ht="15" customHeight="1">
      <c r="B5" s="6"/>
      <c r="F5" s="30"/>
      <c r="G5" s="30"/>
      <c r="H5" s="30"/>
      <c r="I5" s="12"/>
      <c r="J5" s="12"/>
      <c r="K5" s="12"/>
      <c r="L5" s="171"/>
    </row>
    <row r="6" spans="2:12" ht="15" customHeight="1">
      <c r="B6" s="6"/>
      <c r="F6" s="30"/>
      <c r="G6" s="30"/>
      <c r="H6" s="30"/>
      <c r="I6" s="12"/>
      <c r="J6" s="12"/>
      <c r="K6" s="12"/>
      <c r="L6" s="171"/>
    </row>
    <row r="7" spans="1:12" ht="19.5" customHeight="1">
      <c r="A7" s="700"/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1"/>
    </row>
    <row r="8" spans="1:12" ht="16.5" customHeight="1">
      <c r="A8" s="195" t="s">
        <v>40</v>
      </c>
      <c r="B8" s="173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696" t="s">
        <v>0</v>
      </c>
      <c r="B9" s="702"/>
      <c r="C9" s="494" t="s">
        <v>1</v>
      </c>
      <c r="D9" s="377" t="s">
        <v>263</v>
      </c>
      <c r="E9" s="367" t="s">
        <v>264</v>
      </c>
      <c r="F9" s="532" t="s">
        <v>3</v>
      </c>
      <c r="G9" s="528" t="s">
        <v>263</v>
      </c>
      <c r="H9" s="528" t="s">
        <v>264</v>
      </c>
      <c r="I9" s="529" t="s">
        <v>4</v>
      </c>
      <c r="J9" s="368" t="s">
        <v>263</v>
      </c>
      <c r="K9" s="538" t="s">
        <v>264</v>
      </c>
      <c r="L9" s="322" t="s">
        <v>5</v>
      </c>
    </row>
    <row r="10" spans="1:12" s="23" customFormat="1" ht="54.75" customHeight="1">
      <c r="A10" s="325" t="s">
        <v>153</v>
      </c>
      <c r="B10" s="326" t="s">
        <v>128</v>
      </c>
      <c r="C10" s="531" t="s">
        <v>167</v>
      </c>
      <c r="D10" s="593">
        <v>44855</v>
      </c>
      <c r="E10" s="594">
        <v>44923</v>
      </c>
      <c r="F10" s="329" t="s">
        <v>193</v>
      </c>
      <c r="G10" s="330" t="s">
        <v>355</v>
      </c>
      <c r="H10" s="330" t="s">
        <v>339</v>
      </c>
      <c r="I10" s="533" t="s">
        <v>194</v>
      </c>
      <c r="J10" s="535" t="s">
        <v>342</v>
      </c>
      <c r="K10" s="330" t="s">
        <v>339</v>
      </c>
      <c r="L10" s="329" t="s">
        <v>180</v>
      </c>
    </row>
    <row r="11" spans="1:12" s="23" customFormat="1" ht="54.75" customHeight="1">
      <c r="A11" s="323" t="s">
        <v>149</v>
      </c>
      <c r="B11" s="324" t="s">
        <v>129</v>
      </c>
      <c r="C11" s="403" t="s">
        <v>195</v>
      </c>
      <c r="D11" s="595">
        <v>44915</v>
      </c>
      <c r="E11" s="596">
        <v>44922</v>
      </c>
      <c r="F11" s="331" t="s">
        <v>182</v>
      </c>
      <c r="G11" s="633" t="s">
        <v>353</v>
      </c>
      <c r="H11" s="633" t="s">
        <v>353</v>
      </c>
      <c r="I11" s="534" t="s">
        <v>194</v>
      </c>
      <c r="J11" s="536" t="s">
        <v>357</v>
      </c>
      <c r="K11" s="332" t="s">
        <v>323</v>
      </c>
      <c r="L11" s="331" t="s">
        <v>196</v>
      </c>
    </row>
    <row r="12" spans="1:12" s="23" customFormat="1" ht="54.75" customHeight="1">
      <c r="A12" s="325" t="s">
        <v>161</v>
      </c>
      <c r="B12" s="326" t="s">
        <v>130</v>
      </c>
      <c r="C12" s="531" t="s">
        <v>243</v>
      </c>
      <c r="D12" s="593">
        <v>44855</v>
      </c>
      <c r="E12" s="594">
        <v>44924</v>
      </c>
      <c r="F12" s="329" t="s">
        <v>244</v>
      </c>
      <c r="G12" s="330" t="s">
        <v>355</v>
      </c>
      <c r="H12" s="330" t="s">
        <v>339</v>
      </c>
      <c r="I12" s="533" t="s">
        <v>245</v>
      </c>
      <c r="J12" s="642" t="s">
        <v>353</v>
      </c>
      <c r="K12" s="330" t="s">
        <v>324</v>
      </c>
      <c r="L12" s="329" t="s">
        <v>246</v>
      </c>
    </row>
    <row r="13" spans="1:12" s="23" customFormat="1" ht="54.75" customHeight="1">
      <c r="A13" s="323" t="s">
        <v>144</v>
      </c>
      <c r="B13" s="324" t="s">
        <v>129</v>
      </c>
      <c r="C13" s="403" t="s">
        <v>247</v>
      </c>
      <c r="D13" s="595">
        <v>44916</v>
      </c>
      <c r="E13" s="596">
        <v>44923</v>
      </c>
      <c r="F13" s="331" t="s">
        <v>248</v>
      </c>
      <c r="G13" s="633" t="s">
        <v>353</v>
      </c>
      <c r="H13" s="633" t="s">
        <v>353</v>
      </c>
      <c r="I13" s="534" t="s">
        <v>245</v>
      </c>
      <c r="J13" s="643" t="s">
        <v>353</v>
      </c>
      <c r="K13" s="332" t="s">
        <v>372</v>
      </c>
      <c r="L13" s="331" t="s">
        <v>249</v>
      </c>
    </row>
    <row r="14" spans="1:12" s="23" customFormat="1" ht="54.75" customHeight="1">
      <c r="A14" s="325" t="s">
        <v>153</v>
      </c>
      <c r="B14" s="326" t="s">
        <v>130</v>
      </c>
      <c r="C14" s="531" t="s">
        <v>243</v>
      </c>
      <c r="D14" s="641" t="s">
        <v>353</v>
      </c>
      <c r="E14" s="594">
        <v>44572</v>
      </c>
      <c r="F14" s="329" t="s">
        <v>317</v>
      </c>
      <c r="G14" s="330" t="s">
        <v>339</v>
      </c>
      <c r="H14" s="330" t="s">
        <v>340</v>
      </c>
      <c r="I14" s="533" t="s">
        <v>288</v>
      </c>
      <c r="J14" s="535" t="s">
        <v>331</v>
      </c>
      <c r="K14" s="330" t="s">
        <v>332</v>
      </c>
      <c r="L14" s="329" t="s">
        <v>290</v>
      </c>
    </row>
    <row r="15" spans="1:12" s="23" customFormat="1" ht="54.75" customHeight="1">
      <c r="A15" s="323" t="s">
        <v>149</v>
      </c>
      <c r="B15" s="324" t="s">
        <v>129</v>
      </c>
      <c r="C15" s="403" t="s">
        <v>316</v>
      </c>
      <c r="D15" s="595">
        <v>44922</v>
      </c>
      <c r="E15" s="596">
        <v>44571</v>
      </c>
      <c r="F15" s="333" t="s">
        <v>285</v>
      </c>
      <c r="G15" s="634" t="s">
        <v>353</v>
      </c>
      <c r="H15" s="634" t="s">
        <v>353</v>
      </c>
      <c r="I15" s="327" t="s">
        <v>288</v>
      </c>
      <c r="J15" s="537" t="s">
        <v>371</v>
      </c>
      <c r="K15" s="328" t="s">
        <v>368</v>
      </c>
      <c r="L15" s="333" t="s">
        <v>318</v>
      </c>
    </row>
    <row r="16" spans="1:12" ht="15.75">
      <c r="A16" s="191"/>
      <c r="B16" s="191"/>
      <c r="C16" s="6"/>
      <c r="D16" s="6"/>
      <c r="E16" s="6"/>
      <c r="F16" s="230"/>
      <c r="G16" s="230"/>
      <c r="H16" s="230"/>
      <c r="I16" s="230"/>
      <c r="J16" s="230"/>
      <c r="K16" s="230"/>
      <c r="L16" s="230"/>
    </row>
    <row r="17" spans="1:2" ht="15.75">
      <c r="A17" s="3"/>
      <c r="B17" s="390" t="s">
        <v>262</v>
      </c>
    </row>
    <row r="18" ht="14.25">
      <c r="A18" s="3"/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workbookViewId="0" topLeftCell="A1">
      <selection activeCell="J16" sqref="J16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69"/>
      <c r="D1" s="169"/>
      <c r="E1" s="169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6:15" ht="19.5" customHeight="1"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6:15" ht="14.25">
      <c r="F3" s="37"/>
      <c r="G3" s="37"/>
      <c r="H3" s="37"/>
      <c r="I3" s="15"/>
      <c r="J3" s="15"/>
      <c r="K3" s="15"/>
      <c r="L3" s="5"/>
      <c r="M3" s="5"/>
      <c r="N3" s="5"/>
      <c r="O3" s="170"/>
    </row>
    <row r="4" spans="6:15" ht="14.25">
      <c r="F4" s="30"/>
      <c r="G4" s="30"/>
      <c r="H4" s="30"/>
      <c r="I4" s="12"/>
      <c r="J4" s="12"/>
      <c r="K4" s="12"/>
      <c r="L4" s="3"/>
      <c r="M4" s="3"/>
      <c r="N4" s="3"/>
      <c r="O4" s="171"/>
    </row>
    <row r="5" spans="1:16" ht="16.5" customHeight="1">
      <c r="A5" s="172"/>
      <c r="B5" s="173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5" ht="18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6" ht="16.5" customHeight="1">
      <c r="A7" s="8" t="s">
        <v>37</v>
      </c>
      <c r="B7" s="282"/>
      <c r="C7" s="14"/>
      <c r="D7" s="14"/>
      <c r="E7" s="14"/>
      <c r="F7" s="14"/>
      <c r="G7" s="14"/>
      <c r="H7" s="14"/>
      <c r="I7" s="14"/>
      <c r="J7" s="14"/>
      <c r="K7" s="14"/>
      <c r="L7" s="334"/>
      <c r="M7" s="334"/>
      <c r="N7" s="334"/>
      <c r="O7" s="14"/>
      <c r="P7" s="1"/>
    </row>
    <row r="8" spans="1:15" ht="19.5" customHeight="1">
      <c r="A8" s="696" t="s">
        <v>0</v>
      </c>
      <c r="B8" s="697"/>
      <c r="C8" s="494" t="s">
        <v>1</v>
      </c>
      <c r="D8" s="377" t="s">
        <v>259</v>
      </c>
      <c r="E8" s="286" t="s">
        <v>260</v>
      </c>
      <c r="F8" s="287" t="s">
        <v>131</v>
      </c>
      <c r="G8" s="367" t="s">
        <v>259</v>
      </c>
      <c r="H8" s="367" t="s">
        <v>260</v>
      </c>
      <c r="I8" s="539" t="s">
        <v>2</v>
      </c>
      <c r="J8" s="377" t="s">
        <v>259</v>
      </c>
      <c r="K8" s="286" t="s">
        <v>260</v>
      </c>
      <c r="L8" s="287" t="s">
        <v>15</v>
      </c>
      <c r="M8" s="530" t="s">
        <v>259</v>
      </c>
      <c r="N8" s="494" t="s">
        <v>260</v>
      </c>
      <c r="O8" s="287" t="s">
        <v>11</v>
      </c>
    </row>
    <row r="9" spans="1:15" s="23" customFormat="1" ht="40.5" customHeight="1">
      <c r="A9" s="361" t="s">
        <v>150</v>
      </c>
      <c r="B9" s="362" t="s">
        <v>132</v>
      </c>
      <c r="C9" s="545" t="s">
        <v>250</v>
      </c>
      <c r="D9" s="597">
        <v>44918</v>
      </c>
      <c r="E9" s="598">
        <v>44924</v>
      </c>
      <c r="F9" s="291" t="s">
        <v>251</v>
      </c>
      <c r="G9" s="605">
        <v>44918</v>
      </c>
      <c r="H9" s="605" t="s">
        <v>363</v>
      </c>
      <c r="I9" s="317" t="s">
        <v>252</v>
      </c>
      <c r="J9" s="341" t="s">
        <v>80</v>
      </c>
      <c r="K9" s="553" t="s">
        <v>80</v>
      </c>
      <c r="L9" s="291" t="s">
        <v>26</v>
      </c>
      <c r="M9" s="317" t="s">
        <v>80</v>
      </c>
      <c r="N9" s="363" t="s">
        <v>80</v>
      </c>
      <c r="O9" s="291" t="s">
        <v>26</v>
      </c>
    </row>
    <row r="10" spans="1:15" ht="34.5" customHeight="1">
      <c r="A10" s="351" t="s">
        <v>140</v>
      </c>
      <c r="B10" s="352" t="s">
        <v>197</v>
      </c>
      <c r="C10" s="546" t="s">
        <v>160</v>
      </c>
      <c r="D10" s="599">
        <v>44917</v>
      </c>
      <c r="E10" s="600">
        <v>44924</v>
      </c>
      <c r="F10" s="549" t="s">
        <v>253</v>
      </c>
      <c r="G10" s="606">
        <v>44918</v>
      </c>
      <c r="H10" s="606" t="s">
        <v>363</v>
      </c>
      <c r="I10" s="552" t="s">
        <v>254</v>
      </c>
      <c r="J10" s="554" t="s">
        <v>80</v>
      </c>
      <c r="K10" s="555" t="s">
        <v>80</v>
      </c>
      <c r="L10" s="556" t="s">
        <v>80</v>
      </c>
      <c r="M10" s="544" t="s">
        <v>80</v>
      </c>
      <c r="N10" s="544" t="s">
        <v>80</v>
      </c>
      <c r="O10" s="353" t="s">
        <v>80</v>
      </c>
    </row>
    <row r="11" spans="1:15" ht="40.5" customHeight="1">
      <c r="A11" s="337" t="s">
        <v>135</v>
      </c>
      <c r="B11" s="338" t="s">
        <v>133</v>
      </c>
      <c r="C11" s="547" t="s">
        <v>255</v>
      </c>
      <c r="D11" s="635" t="s">
        <v>349</v>
      </c>
      <c r="E11" s="636" t="s">
        <v>349</v>
      </c>
      <c r="F11" s="360" t="s">
        <v>254</v>
      </c>
      <c r="G11" s="625" t="s">
        <v>349</v>
      </c>
      <c r="H11" s="625" t="s">
        <v>349</v>
      </c>
      <c r="I11" s="527" t="s">
        <v>252</v>
      </c>
      <c r="J11" s="557" t="s">
        <v>80</v>
      </c>
      <c r="K11" s="339" t="s">
        <v>80</v>
      </c>
      <c r="L11" s="360" t="s">
        <v>26</v>
      </c>
      <c r="M11" s="527" t="s">
        <v>80</v>
      </c>
      <c r="N11" s="340" t="s">
        <v>80</v>
      </c>
      <c r="O11" s="360" t="s">
        <v>26</v>
      </c>
    </row>
    <row r="12" spans="1:15" s="23" customFormat="1" ht="40.5" customHeight="1">
      <c r="A12" s="354" t="s">
        <v>139</v>
      </c>
      <c r="B12" s="355" t="s">
        <v>134</v>
      </c>
      <c r="C12" s="548" t="s">
        <v>160</v>
      </c>
      <c r="D12" s="550" t="s">
        <v>80</v>
      </c>
      <c r="E12" s="344" t="s">
        <v>80</v>
      </c>
      <c r="F12" s="551" t="s">
        <v>26</v>
      </c>
      <c r="G12" s="342" t="s">
        <v>80</v>
      </c>
      <c r="H12" s="342" t="s">
        <v>80</v>
      </c>
      <c r="I12" s="540" t="s">
        <v>26</v>
      </c>
      <c r="J12" s="654">
        <v>44917</v>
      </c>
      <c r="K12" s="653" t="s">
        <v>376</v>
      </c>
      <c r="L12" s="343" t="s">
        <v>379</v>
      </c>
      <c r="M12" s="648">
        <v>44916</v>
      </c>
      <c r="N12" s="647">
        <v>44923</v>
      </c>
      <c r="O12" s="343" t="s">
        <v>374</v>
      </c>
    </row>
    <row r="13" spans="1:15" s="23" customFormat="1" ht="40.5" customHeight="1">
      <c r="A13" s="351" t="s">
        <v>140</v>
      </c>
      <c r="B13" s="352" t="s">
        <v>132</v>
      </c>
      <c r="C13" s="558" t="s">
        <v>158</v>
      </c>
      <c r="D13" s="601">
        <v>44921</v>
      </c>
      <c r="E13" s="602">
        <v>44567</v>
      </c>
      <c r="F13" s="549" t="s">
        <v>306</v>
      </c>
      <c r="G13" s="606">
        <v>44923</v>
      </c>
      <c r="H13" s="606">
        <v>44567</v>
      </c>
      <c r="I13" s="542" t="s">
        <v>314</v>
      </c>
      <c r="J13" s="336" t="s">
        <v>80</v>
      </c>
      <c r="K13" s="559" t="s">
        <v>80</v>
      </c>
      <c r="L13" s="549" t="s">
        <v>26</v>
      </c>
      <c r="M13" s="542" t="s">
        <v>80</v>
      </c>
      <c r="N13" s="560" t="s">
        <v>80</v>
      </c>
      <c r="O13" s="549" t="s">
        <v>26</v>
      </c>
    </row>
    <row r="14" spans="1:15" ht="34.5" customHeight="1">
      <c r="A14" s="361" t="s">
        <v>150</v>
      </c>
      <c r="B14" s="362" t="s">
        <v>197</v>
      </c>
      <c r="C14" s="561" t="s">
        <v>319</v>
      </c>
      <c r="D14" s="603">
        <v>44922</v>
      </c>
      <c r="E14" s="604">
        <v>44567</v>
      </c>
      <c r="F14" s="291" t="s">
        <v>308</v>
      </c>
      <c r="G14" s="605">
        <v>44923</v>
      </c>
      <c r="H14" s="605">
        <v>44567</v>
      </c>
      <c r="I14" s="541" t="s">
        <v>321</v>
      </c>
      <c r="J14" s="562" t="s">
        <v>80</v>
      </c>
      <c r="K14" s="350" t="s">
        <v>80</v>
      </c>
      <c r="L14" s="563" t="s">
        <v>80</v>
      </c>
      <c r="M14" s="564" t="s">
        <v>80</v>
      </c>
      <c r="N14" s="564" t="s">
        <v>80</v>
      </c>
      <c r="O14" s="565" t="s">
        <v>80</v>
      </c>
    </row>
    <row r="15" spans="1:15" ht="40.5" customHeight="1">
      <c r="A15" s="337" t="s">
        <v>135</v>
      </c>
      <c r="B15" s="338" t="s">
        <v>133</v>
      </c>
      <c r="C15" s="547" t="s">
        <v>320</v>
      </c>
      <c r="D15" s="635" t="s">
        <v>349</v>
      </c>
      <c r="E15" s="636" t="s">
        <v>349</v>
      </c>
      <c r="F15" s="360" t="s">
        <v>306</v>
      </c>
      <c r="G15" s="625" t="s">
        <v>349</v>
      </c>
      <c r="H15" s="625" t="s">
        <v>349</v>
      </c>
      <c r="I15" s="527" t="s">
        <v>314</v>
      </c>
      <c r="J15" s="557" t="s">
        <v>80</v>
      </c>
      <c r="K15" s="339" t="s">
        <v>80</v>
      </c>
      <c r="L15" s="360" t="s">
        <v>26</v>
      </c>
      <c r="M15" s="527" t="s">
        <v>80</v>
      </c>
      <c r="N15" s="340" t="s">
        <v>80</v>
      </c>
      <c r="O15" s="360" t="s">
        <v>26</v>
      </c>
    </row>
    <row r="16" spans="1:15" s="23" customFormat="1" ht="40.5" customHeight="1">
      <c r="A16" s="566" t="s">
        <v>156</v>
      </c>
      <c r="B16" s="32" t="s">
        <v>134</v>
      </c>
      <c r="C16" s="567" t="s">
        <v>341</v>
      </c>
      <c r="D16" s="568" t="s">
        <v>80</v>
      </c>
      <c r="E16" s="347" t="s">
        <v>80</v>
      </c>
      <c r="F16" s="569" t="s">
        <v>26</v>
      </c>
      <c r="G16" s="345" t="s">
        <v>80</v>
      </c>
      <c r="H16" s="345" t="s">
        <v>80</v>
      </c>
      <c r="I16" s="543" t="s">
        <v>26</v>
      </c>
      <c r="J16" s="656" t="s">
        <v>349</v>
      </c>
      <c r="K16" s="655">
        <v>44567</v>
      </c>
      <c r="L16" s="346" t="s">
        <v>380</v>
      </c>
      <c r="M16" s="645">
        <v>44921</v>
      </c>
      <c r="N16" s="646">
        <v>44567</v>
      </c>
      <c r="O16" s="346" t="s">
        <v>373</v>
      </c>
    </row>
    <row r="17" spans="1:15" ht="5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ht="15.75">
      <c r="D19" s="390" t="s">
        <v>262</v>
      </c>
    </row>
    <row r="20" spans="1:15" ht="14.25">
      <c r="A20" s="175"/>
      <c r="B20" s="176"/>
      <c r="C20" s="177"/>
      <c r="D20" s="177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 ht="14.25">
      <c r="A21" s="179"/>
      <c r="B21" s="180"/>
      <c r="C21" s="181"/>
      <c r="D21" s="181"/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1:15" ht="14.25">
      <c r="A22" s="183"/>
      <c r="B22" s="184"/>
      <c r="C22" s="184"/>
      <c r="D22" s="184"/>
      <c r="E22" s="184"/>
      <c r="F22" s="186"/>
      <c r="G22" s="186"/>
      <c r="H22" s="186"/>
      <c r="I22" s="186"/>
      <c r="J22" s="186"/>
      <c r="K22" s="186"/>
      <c r="L22" s="186"/>
      <c r="M22" s="186"/>
      <c r="N22" s="186"/>
      <c r="O22" s="186"/>
    </row>
    <row r="23" spans="1:15" ht="14.25">
      <c r="A23" s="187"/>
      <c r="B23" s="180"/>
      <c r="C23" s="180"/>
      <c r="D23" s="180"/>
      <c r="E23" s="180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2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="80" zoomScaleNormal="80" zoomScalePageLayoutView="0" workbookViewId="0" topLeftCell="A1">
      <selection activeCell="D9" sqref="D9"/>
    </sheetView>
  </sheetViews>
  <sheetFormatPr defaultColWidth="8.796875" defaultRowHeight="14.25"/>
  <cols>
    <col min="1" max="1" width="23.69921875" style="204" customWidth="1"/>
    <col min="2" max="2" width="10.59765625" style="205" customWidth="1"/>
    <col min="3" max="5" width="11.3984375" style="206" customWidth="1"/>
    <col min="6" max="8" width="17.3984375" style="206" customWidth="1"/>
    <col min="9" max="9" width="17.09765625" style="206" customWidth="1"/>
    <col min="10" max="16384" width="9" style="203" customWidth="1"/>
  </cols>
  <sheetData>
    <row r="1" spans="1:9" ht="39.75" customHeight="1">
      <c r="A1" s="703" t="s">
        <v>8</v>
      </c>
      <c r="B1" s="703"/>
      <c r="C1" s="703"/>
      <c r="D1" s="703"/>
      <c r="E1" s="703"/>
      <c r="F1" s="703"/>
      <c r="G1" s="703"/>
      <c r="H1" s="703"/>
      <c r="I1" s="703"/>
    </row>
    <row r="2" spans="1:9" ht="24.75" customHeight="1">
      <c r="A2" s="704" t="s">
        <v>30</v>
      </c>
      <c r="B2" s="704"/>
      <c r="C2" s="704"/>
      <c r="D2" s="704"/>
      <c r="E2" s="704"/>
      <c r="F2" s="704"/>
      <c r="G2" s="704"/>
      <c r="H2" s="704"/>
      <c r="I2" s="704"/>
    </row>
    <row r="3" spans="6:8" ht="24" customHeight="1">
      <c r="F3" s="207" t="s">
        <v>19</v>
      </c>
      <c r="G3" s="207"/>
      <c r="H3" s="207"/>
    </row>
    <row r="5" spans="1:10" ht="16.5" customHeight="1">
      <c r="A5" s="208"/>
      <c r="B5" s="209"/>
      <c r="C5" s="208"/>
      <c r="D5" s="208"/>
      <c r="E5" s="208"/>
      <c r="F5" s="208"/>
      <c r="G5" s="208"/>
      <c r="H5" s="208"/>
      <c r="I5" s="208"/>
      <c r="J5" s="208"/>
    </row>
    <row r="6" spans="1:9" ht="18.75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10" ht="22.5" customHeight="1">
      <c r="A7" s="211" t="s">
        <v>100</v>
      </c>
      <c r="B7" s="212"/>
      <c r="C7" s="213"/>
      <c r="D7" s="213"/>
      <c r="E7" s="213"/>
      <c r="F7" s="213"/>
      <c r="G7" s="213"/>
      <c r="H7" s="213"/>
      <c r="I7" s="213"/>
      <c r="J7" s="206"/>
    </row>
    <row r="8" spans="1:9" ht="26.25" customHeight="1">
      <c r="A8" s="705" t="s">
        <v>20</v>
      </c>
      <c r="B8" s="706"/>
      <c r="C8" s="215" t="s">
        <v>21</v>
      </c>
      <c r="D8" s="572" t="s">
        <v>263</v>
      </c>
      <c r="E8" s="573" t="s">
        <v>322</v>
      </c>
      <c r="F8" s="574" t="s">
        <v>7</v>
      </c>
      <c r="G8" s="369" t="s">
        <v>263</v>
      </c>
      <c r="H8" s="577" t="s">
        <v>264</v>
      </c>
      <c r="I8" s="214" t="s">
        <v>6</v>
      </c>
    </row>
    <row r="9" spans="1:9" s="234" customFormat="1" ht="69.75" customHeight="1">
      <c r="A9" s="235" t="s">
        <v>103</v>
      </c>
      <c r="B9" s="236" t="s">
        <v>102</v>
      </c>
      <c r="C9" s="233" t="s">
        <v>220</v>
      </c>
      <c r="D9" s="612" t="s">
        <v>353</v>
      </c>
      <c r="E9" s="611">
        <v>44924</v>
      </c>
      <c r="F9" s="571" t="s">
        <v>221</v>
      </c>
      <c r="G9" s="570"/>
      <c r="H9" s="576"/>
      <c r="I9" s="575" t="s">
        <v>222</v>
      </c>
    </row>
    <row r="12" ht="15.75">
      <c r="B12" s="390" t="s">
        <v>262</v>
      </c>
    </row>
  </sheetData>
  <sheetProtection/>
  <mergeCells count="3">
    <mergeCell ref="A1:I1"/>
    <mergeCell ref="A2:I2"/>
    <mergeCell ref="A8:B8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2022-12-06T04:04:19Z</cp:lastPrinted>
  <dcterms:created xsi:type="dcterms:W3CDTF">2000-01-10T02:46:04Z</dcterms:created>
  <dcterms:modified xsi:type="dcterms:W3CDTF">2022-12-13T01:56:11Z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