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115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</sheets>
  <definedNames>
    <definedName name="_xlnm.Print_Area" localSheetId="0">'JS'!$A$1:$T$11</definedName>
    <definedName name="_xlnm.Print_Area" localSheetId="2">'QIN-LYG (KANSAI)'!$A$1:$O$15</definedName>
    <definedName name="_xlnm.Print_Area" localSheetId="3">'QIN-LYG (KANSAI) BAK'!$A$1:$K$38</definedName>
    <definedName name="_xlnm.Print_Area" localSheetId="1">'QIN-LYG(KANTO)'!$A$1:$L$13</definedName>
    <definedName name="_xlnm.Print_Area" localSheetId="5">'SHA(KANSAI)'!$A$1:$O$15</definedName>
    <definedName name="_xlnm.Print_Area" localSheetId="7">'XG-LK-DL (KANSAI)'!$A$1:$O$16</definedName>
    <definedName name="Z_29EAB4F7_217D_4BA1_9FF6_198B41752BB4_.wvu.PrintArea" localSheetId="0" hidden="1">'JS'!$A$1:$T$11</definedName>
    <definedName name="Z_29EAB4F7_217D_4BA1_9FF6_198B41752BB4_.wvu.PrintArea" localSheetId="2" hidden="1">'QIN-LYG (KANSAI)'!$A$1:$O$15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'QIN-LYG(KANTO)'!$A$1:$L$13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'JS'!$A$1:$T$11</definedName>
    <definedName name="Z_308CC5E2_31E9_417E_8F64_449A8A513A15_.wvu.PrintArea" localSheetId="2" hidden="1">'QIN-LYG (KANSAI)'!$A$1:$O$15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'QIN-LYG(KANTO)'!$A$1:$L$13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'JS'!$A$1:$T$11</definedName>
    <definedName name="Z_30B2C89B_B97F_4E7A_A4EA_2E35F086F222_.wvu.PrintArea" localSheetId="2" hidden="1">'QIN-LYG (KANSAI)'!$A$1:$O$15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'QIN-LYG(KANTO)'!$A$1:$L$13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'JS'!$A$1:$T$11</definedName>
    <definedName name="Z_60984E3B_D211_4353_B82B_5E467E857CFB_.wvu.PrintArea" localSheetId="2" hidden="1">'QIN-LYG (KANSAI)'!$A$1:$O$15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'QIN-LYG(KANTO)'!$A$1:$L$13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'JS'!$A$1:$T$11</definedName>
    <definedName name="Z_93A40525_490F_4CB2_B07A_529D77C437E1_.wvu.PrintArea" localSheetId="2" hidden="1">'QIN-LYG (KANSAI)'!$A$1:$O$15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'QIN-LYG(KANTO)'!$A$1:$L$13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'JS'!$A$1:$T$11</definedName>
    <definedName name="Z_E403741B_327B_4E74_8875_94B92A5EFA23_.wvu.PrintArea" localSheetId="2" hidden="1">'QIN-LYG (KANSAI)'!$A$1:$O$15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'QIN-LYG(KANTO)'!$A$1:$L$13</definedName>
    <definedName name="Z_E403741B_327B_4E74_8875_94B92A5EFA23_.wvu.PrintArea" localSheetId="7" hidden="1">'XG-LK-DL (KANSAI)'!$A$1:$O$16</definedName>
  </definedNames>
  <calcPr fullCalcOnLoad="1"/>
</workbook>
</file>

<file path=xl/comments3.xml><?xml version="1.0" encoding="utf-8"?>
<comments xmlns="http://schemas.openxmlformats.org/spreadsheetml/2006/main">
  <authors>
    <author>SINO1006</author>
  </authors>
  <commentList>
    <comment ref="F8" authorId="0">
      <text>
        <r>
          <rPr>
            <b/>
            <sz val="9"/>
            <rFont val="MS P ゴシック"/>
            <family val="3"/>
          </rPr>
          <t>SINO1006: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<sst xmlns="http://schemas.openxmlformats.org/spreadsheetml/2006/main" count="960" uniqueCount="372">
  <si>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</si>
  <si>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</si>
  <si>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</si>
  <si>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</si>
  <si>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</si>
  <si>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</si>
  <si>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</si>
  <si>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</si>
  <si>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</si>
  <si>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</si>
  <si>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</si>
  <si>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</si>
  <si>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</si>
  <si>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</si>
  <si>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</si>
  <si>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</si>
  <si>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</si>
  <si>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</si>
  <si>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</si>
  <si>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 xml:space="preserve">     SHIPPING SCHEDULE</t>
  </si>
  <si>
    <t>http://www.sinotrans.co.jp/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</si>
  <si>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</si>
  <si>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</si>
  <si>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</si>
  <si>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</si>
  <si>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</si>
  <si>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</si>
  <si>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</si>
  <si>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(NJ1)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</si>
  <si>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</si>
  <si>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</si>
  <si>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</si>
  <si>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</si>
  <si>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</si>
  <si>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 xml:space="preserve">     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</si>
  <si>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</si>
  <si>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</si>
  <si>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</si>
  <si>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</si>
  <si>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</si>
  <si>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</si>
  <si>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</si>
  <si>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 xml:space="preserve">     TEL : 06-6202-5823  FAX : 06-4706-7513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</si>
  <si>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</si>
  <si>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</si>
  <si>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</si>
  <si>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</si>
  <si>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</si>
  <si>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</si>
  <si>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</si>
  <si>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</si>
  <si>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</si>
  <si>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</si>
  <si>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SHANGHAI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</si>
  <si>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</si>
  <si>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</si>
  <si>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</si>
  <si>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</si>
  <si>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</si>
  <si>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</si>
  <si>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</si>
  <si>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</si>
  <si>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</si>
  <si>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</si>
  <si>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</si>
  <si>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</si>
  <si>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</si>
  <si>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r>
      <t>(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)</t>
    </r>
  </si>
  <si>
    <t>SINOTRANS BEIJING</t>
  </si>
  <si>
    <t>(LQKT1)</t>
  </si>
  <si>
    <t>(NCKT1)</t>
  </si>
  <si>
    <t>(NCKT2)</t>
  </si>
  <si>
    <t>(NCKS2)</t>
  </si>
  <si>
    <t>(NCKS1)</t>
  </si>
  <si>
    <t>(NCKS3)</t>
  </si>
  <si>
    <t>(NCKY1)</t>
  </si>
  <si>
    <t>(NKT1)</t>
  </si>
  <si>
    <t>(火)</t>
  </si>
  <si>
    <t>(SKT5)</t>
  </si>
  <si>
    <t>(SKT6)</t>
  </si>
  <si>
    <t>(SNG7)</t>
  </si>
  <si>
    <t>(SKT4)</t>
  </si>
  <si>
    <t>(SNG5)</t>
  </si>
  <si>
    <t>(金) QQCT</t>
  </si>
  <si>
    <t>(SKT7)</t>
  </si>
  <si>
    <t>(NA1)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</si>
  <si>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</si>
  <si>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</si>
  <si>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</si>
  <si>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</si>
  <si>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</si>
  <si>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</si>
  <si>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</si>
  <si>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</si>
  <si>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</si>
  <si>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</si>
  <si>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</si>
  <si>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</si>
  <si>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</si>
  <si>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</si>
  <si>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</si>
  <si>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</si>
  <si>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</si>
  <si>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</si>
  <si>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</si>
  <si>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</si>
  <si>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</si>
  <si>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</si>
  <si>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</si>
  <si>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</si>
  <si>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</si>
  <si>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</si>
  <si>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</si>
  <si>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</si>
  <si>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</si>
  <si>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</si>
  <si>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</si>
  <si>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</si>
  <si>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</si>
  <si>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</si>
  <si>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</si>
  <si>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</si>
  <si>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</si>
  <si>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</si>
  <si>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COSCO KIKU</t>
  </si>
  <si>
    <t>東京本社　東京都港区西新橋一丁目13番1号　DLX ビル7階</t>
  </si>
  <si>
    <r>
      <t>(</t>
    </r>
    <r>
      <rPr>
        <b/>
        <sz val="9"/>
        <rFont val="ＭＳ Ｐゴシック"/>
        <family val="3"/>
      </rPr>
      <t>輸出</t>
    </r>
    <r>
      <rPr>
        <b/>
        <sz val="9"/>
        <rFont val="Arial"/>
        <family val="2"/>
      </rPr>
      <t>)TEL : 03-3595-6321  FAX : 03-3595-6324</t>
    </r>
  </si>
  <si>
    <t>SINOTRANS OSAKA</t>
  </si>
  <si>
    <t>SINOTRANS SHANGHAI</t>
  </si>
  <si>
    <t xml:space="preserve">     +A1:O33       </t>
  </si>
  <si>
    <t>SINOTRANS QINGDAO</t>
  </si>
  <si>
    <t>-</t>
  </si>
  <si>
    <t xml:space="preserve">  (NCKT1)</t>
  </si>
  <si>
    <t>YI SHENG</t>
  </si>
  <si>
    <t>(SKY1)</t>
  </si>
  <si>
    <t>SINOTRANS KEELUNG</t>
  </si>
  <si>
    <t>(SB)</t>
  </si>
  <si>
    <r>
      <t>(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)</t>
    </r>
  </si>
  <si>
    <r>
      <t>(</t>
    </r>
    <r>
      <rPr>
        <sz val="8"/>
        <rFont val="ＤＦＰ特太ゴシック体"/>
        <family val="3"/>
      </rPr>
      <t>月</t>
    </r>
    <r>
      <rPr>
        <sz val="8"/>
        <rFont val="Arial"/>
        <family val="2"/>
      </rPr>
      <t>)</t>
    </r>
  </si>
  <si>
    <r>
      <t>(</t>
    </r>
    <r>
      <rPr>
        <b/>
        <sz val="9"/>
        <rFont val="ＭＳ Ｐゴシック"/>
        <family val="3"/>
      </rPr>
      <t>輸入</t>
    </r>
    <r>
      <rPr>
        <b/>
        <sz val="9"/>
        <rFont val="Arial"/>
        <family val="2"/>
      </rPr>
      <t>)TEL : 03-3595-6322  FAX : 03-3595-6320</t>
    </r>
  </si>
  <si>
    <t>(CJV)</t>
  </si>
  <si>
    <t>XIAMEN</t>
  </si>
  <si>
    <t>HOCHIMINH</t>
  </si>
  <si>
    <r>
      <t>(</t>
    </r>
    <r>
      <rPr>
        <sz val="8"/>
        <rFont val="ＤＦＰ特太ゴシック体"/>
        <family val="3"/>
      </rPr>
      <t>月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)</t>
    </r>
  </si>
  <si>
    <r>
      <t>(</t>
    </r>
    <r>
      <rPr>
        <sz val="8"/>
        <rFont val="ＭＳ Ｐゴシック"/>
        <family val="3"/>
      </rPr>
      <t>金</t>
    </r>
    <r>
      <rPr>
        <sz val="8"/>
        <rFont val="Arial"/>
        <family val="2"/>
      </rPr>
      <t>)</t>
    </r>
  </si>
  <si>
    <t>(SITC)</t>
  </si>
  <si>
    <t>HOCHIMINH</t>
  </si>
  <si>
    <t>WAI GAO QIAO #1 CONTAINER TERMINAL</t>
  </si>
  <si>
    <t>XIAMEN HAITAN CONTAINER TERMINAL</t>
  </si>
  <si>
    <t>CAT-LAI TERMINAL</t>
  </si>
  <si>
    <r>
      <rPr>
        <b/>
        <sz val="8"/>
        <rFont val="Arial"/>
        <family val="2"/>
      </rPr>
      <t>SNL</t>
    </r>
    <r>
      <rPr>
        <sz val="8"/>
        <rFont val="Arial"/>
        <family val="2"/>
      </rPr>
      <t>,SITC,SJJ</t>
    </r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</si>
  <si>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</si>
  <si>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CJV</t>
  </si>
  <si>
    <t>ASIATIC WAVE</t>
  </si>
  <si>
    <t>WES SINA</t>
  </si>
  <si>
    <t>SINOTRANS HONG KONG</t>
  </si>
  <si>
    <t>JJ SUN</t>
  </si>
  <si>
    <t>JJ SUN</t>
  </si>
  <si>
    <t>(NJW2)</t>
  </si>
  <si>
    <t>HONG PROSPERITY</t>
  </si>
  <si>
    <t>(LQNG1)</t>
  </si>
  <si>
    <t>CONTESSA</t>
  </si>
  <si>
    <t>ISARA BHUM</t>
  </si>
  <si>
    <t>BOHAI STAR</t>
  </si>
  <si>
    <t>CAPE NABIL</t>
  </si>
  <si>
    <t>CAPE NABIL</t>
  </si>
  <si>
    <t>GREEN HORIZON</t>
  </si>
  <si>
    <t>SINOTRANS BANGKOK</t>
  </si>
  <si>
    <t>(SKS7)</t>
  </si>
  <si>
    <t>IBN AL ABBAR</t>
  </si>
  <si>
    <t>2209E/W</t>
  </si>
  <si>
    <t>XIN HAI KOU</t>
  </si>
  <si>
    <t>(QA2)</t>
  </si>
  <si>
    <t>SITC HANSHIN</t>
  </si>
  <si>
    <t>STELLAR WINDSOR</t>
  </si>
  <si>
    <t>SKIP</t>
  </si>
  <si>
    <t>SINOTRANS KAOHSIUNG</t>
  </si>
  <si>
    <t>SITC OSAKA</t>
  </si>
  <si>
    <t>SITC OSAKA</t>
  </si>
  <si>
    <t>4/16</t>
  </si>
  <si>
    <t>4/09</t>
  </si>
  <si>
    <t>2211N/2212S</t>
  </si>
  <si>
    <t>4/28</t>
  </si>
  <si>
    <t>4/23</t>
  </si>
  <si>
    <t>4/28</t>
  </si>
  <si>
    <t>4/30</t>
  </si>
  <si>
    <t>4/30</t>
  </si>
  <si>
    <r>
      <t xml:space="preserve">4/18-19
</t>
    </r>
    <r>
      <rPr>
        <sz val="9"/>
        <rFont val="ＭＳ Ｐゴシック"/>
        <family val="3"/>
      </rPr>
      <t>夢洲</t>
    </r>
  </si>
  <si>
    <t>4/29</t>
  </si>
  <si>
    <t>2213N/2216S</t>
  </si>
  <si>
    <t>5/03-04</t>
  </si>
  <si>
    <t>5/04-05</t>
  </si>
  <si>
    <t>5/05-05</t>
  </si>
  <si>
    <t>5/05-06</t>
  </si>
  <si>
    <t>5/06-07</t>
  </si>
  <si>
    <t>5/07-08</t>
  </si>
  <si>
    <t>2207N/2208S</t>
  </si>
  <si>
    <t>SITC YOKKAICHI</t>
  </si>
  <si>
    <t>FEI YUN HE</t>
  </si>
  <si>
    <t>CANCELLED</t>
  </si>
  <si>
    <t>2209E/2209W</t>
  </si>
  <si>
    <t>5/04-04</t>
  </si>
  <si>
    <t>5/03-03</t>
  </si>
  <si>
    <t>5/02-03</t>
  </si>
  <si>
    <t>5/10-11</t>
  </si>
  <si>
    <t>5/11-12</t>
  </si>
  <si>
    <t>5/12-12</t>
  </si>
  <si>
    <t>5/06-06</t>
  </si>
  <si>
    <t>5/12-13</t>
  </si>
  <si>
    <t>5/13-14</t>
  </si>
  <si>
    <t>5/14-15</t>
  </si>
  <si>
    <t>2210E/W</t>
  </si>
  <si>
    <t>5/06</t>
  </si>
  <si>
    <t>5/07</t>
  </si>
  <si>
    <t>5/07</t>
  </si>
  <si>
    <t>2217E/W</t>
  </si>
  <si>
    <t>2211N</t>
  </si>
  <si>
    <t>2212S</t>
  </si>
  <si>
    <t>5/06</t>
  </si>
  <si>
    <t>2210N/2211S</t>
  </si>
  <si>
    <t>(SNL)</t>
  </si>
  <si>
    <t>SITC KWANGYANG</t>
  </si>
  <si>
    <t>TBN</t>
  </si>
  <si>
    <t>5/11-11</t>
  </si>
  <si>
    <t>5/10-10</t>
  </si>
  <si>
    <t>5/09-10</t>
  </si>
  <si>
    <t>5/13-13</t>
  </si>
  <si>
    <t>5/07-07</t>
  </si>
  <si>
    <t>2218E/W</t>
  </si>
  <si>
    <r>
      <t>5/03-03</t>
    </r>
    <r>
      <rPr>
        <b/>
        <sz val="8.5"/>
        <rFont val="ＭＳ Ｐゴシック"/>
        <family val="3"/>
      </rPr>
      <t>　　　　　　　南港</t>
    </r>
    <r>
      <rPr>
        <b/>
        <sz val="8.5"/>
        <rFont val="Arial"/>
        <family val="2"/>
      </rPr>
      <t>C-1</t>
    </r>
  </si>
  <si>
    <r>
      <t xml:space="preserve">5/02-03                        </t>
    </r>
    <r>
      <rPr>
        <sz val="8.5"/>
        <rFont val="ＭＳ Ｐゴシック"/>
        <family val="3"/>
      </rPr>
      <t>夢洲</t>
    </r>
  </si>
  <si>
    <t>015E/W</t>
  </si>
  <si>
    <t>2224E/W</t>
  </si>
  <si>
    <t>5/02-02</t>
  </si>
  <si>
    <t>258E/W</t>
  </si>
  <si>
    <t>5/12</t>
  </si>
  <si>
    <t>5/02-02</t>
  </si>
  <si>
    <r>
      <t xml:space="preserve">5/08-09
</t>
    </r>
    <r>
      <rPr>
        <b/>
        <sz val="9"/>
        <color indexed="8"/>
        <rFont val="ＭＳ Ｐゴシック"/>
        <family val="3"/>
      </rPr>
      <t>青海公共</t>
    </r>
  </si>
  <si>
    <t>5/08-08</t>
  </si>
  <si>
    <t>5/12</t>
  </si>
  <si>
    <t>5/08-09</t>
  </si>
  <si>
    <r>
      <t xml:space="preserve">5/03-03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>PC14</t>
    </r>
  </si>
  <si>
    <t>433E/W</t>
  </si>
  <si>
    <r>
      <t xml:space="preserve">5/05-05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</si>
  <si>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2218E/W</t>
  </si>
  <si>
    <t>5/03-04</t>
  </si>
  <si>
    <t>5/04-04</t>
  </si>
  <si>
    <r>
      <t xml:space="preserve">5/03-03
</t>
    </r>
    <r>
      <rPr>
        <sz val="9"/>
        <rFont val="ＭＳ Ｐゴシック"/>
        <family val="3"/>
      </rPr>
      <t>日新</t>
    </r>
    <r>
      <rPr>
        <sz val="9"/>
        <rFont val="Arial"/>
        <family val="2"/>
      </rPr>
      <t>PC14</t>
    </r>
  </si>
  <si>
    <t>5/09</t>
  </si>
  <si>
    <t>5/13</t>
  </si>
  <si>
    <t>SITC MACAO</t>
  </si>
  <si>
    <t>2213N/2214S</t>
  </si>
  <si>
    <r>
      <t xml:space="preserve">5/02-03
</t>
    </r>
    <r>
      <rPr>
        <sz val="9"/>
        <rFont val="ＭＳ Ｐゴシック"/>
        <family val="3"/>
      </rPr>
      <t>夢洲</t>
    </r>
  </si>
  <si>
    <r>
      <t xml:space="preserve">5/02-03
</t>
    </r>
    <r>
      <rPr>
        <sz val="8.5"/>
        <rFont val="ＭＳ Ｐゴシック"/>
        <family val="3"/>
      </rPr>
      <t>夢洲</t>
    </r>
  </si>
  <si>
    <r>
      <t xml:space="preserve">4/19-19
</t>
    </r>
    <r>
      <rPr>
        <sz val="9"/>
        <rFont val="ＭＳ Ｐゴシック"/>
        <family val="3"/>
      </rPr>
      <t>住友倉庫</t>
    </r>
    <r>
      <rPr>
        <sz val="9"/>
        <rFont val="Arial"/>
        <family val="2"/>
      </rPr>
      <t>PC15-17</t>
    </r>
  </si>
  <si>
    <t>QING YUN HE</t>
  </si>
  <si>
    <r>
      <t>5/03-04</t>
    </r>
    <r>
      <rPr>
        <sz val="8"/>
        <rFont val="ＭＳ Ｐゴシック"/>
        <family val="3"/>
      </rPr>
      <t>　　　　　　青海公共　</t>
    </r>
  </si>
  <si>
    <r>
      <t xml:space="preserve">5/04-04               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</si>
  <si>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5/11</t>
  </si>
  <si>
    <t>TBA</t>
  </si>
  <si>
    <t>TBA</t>
  </si>
  <si>
    <t>2218E/W</t>
  </si>
  <si>
    <r>
      <t xml:space="preserve">5/02-02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</si>
  <si>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534E/W</t>
  </si>
  <si>
    <r>
      <t xml:space="preserve">5/03-03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</si>
  <si>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5/03-03
</t>
    </r>
    <r>
      <rPr>
        <sz val="9"/>
        <color indexed="8"/>
        <rFont val="ＭＳ Ｐゴシック"/>
        <family val="3"/>
      </rPr>
      <t>アイランドシティ</t>
    </r>
  </si>
  <si>
    <r>
      <t xml:space="preserve">5/02-03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</si>
  <si>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5/03-03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</si>
  <si>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2213N/2214S</t>
  </si>
  <si>
    <r>
      <t xml:space="preserve">5/02-02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</si>
  <si>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t>031E/W</t>
  </si>
  <si>
    <t>543E/W</t>
  </si>
  <si>
    <t>2219E/W</t>
  </si>
  <si>
    <r>
      <t xml:space="preserve">5/09-09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</si>
  <si>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t>535E/W</t>
  </si>
  <si>
    <r>
      <t xml:space="preserve">5/09-09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</si>
  <si>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r>
      <t xml:space="preserve">5/10-10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</si>
  <si>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5/10-10
</t>
    </r>
    <r>
      <rPr>
        <sz val="9"/>
        <color indexed="8"/>
        <rFont val="ＭＳ Ｐゴシック"/>
        <family val="3"/>
      </rPr>
      <t>アイランドシティ</t>
    </r>
  </si>
  <si>
    <r>
      <t xml:space="preserve">5/09-10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</si>
  <si>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5/10-10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</si>
  <si>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2216N/2219S</t>
  </si>
  <si>
    <r>
      <t xml:space="preserve">5/09-10
</t>
    </r>
    <r>
      <rPr>
        <sz val="8.5"/>
        <rFont val="ＭＳ Ｐゴシック"/>
        <family val="3"/>
      </rPr>
      <t>夢洲</t>
    </r>
  </si>
  <si>
    <r>
      <t xml:space="preserve">
5/10-10
</t>
    </r>
    <r>
      <rPr>
        <sz val="8.5"/>
        <rFont val="ＭＳ Ｐゴシック"/>
        <family val="3"/>
      </rPr>
      <t>住友倉庫</t>
    </r>
    <r>
      <rPr>
        <sz val="8.5"/>
        <rFont val="Arial"/>
        <family val="2"/>
      </rPr>
      <t xml:space="preserve">PC15-17 
</t>
    </r>
  </si>
  <si>
    <t>434E/W</t>
  </si>
  <si>
    <t>5/09-09</t>
  </si>
  <si>
    <t>2225E/W</t>
  </si>
  <si>
    <t>5/10-11</t>
  </si>
  <si>
    <t>5/11-11</t>
  </si>
  <si>
    <r>
      <t xml:space="preserve">5/12-12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</si>
  <si>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2211E/W</t>
  </si>
  <si>
    <t>129E/W</t>
  </si>
  <si>
    <t>5/14-14</t>
  </si>
  <si>
    <t>242E/W</t>
  </si>
  <si>
    <r>
      <t>5/10-10</t>
    </r>
    <r>
      <rPr>
        <sz val="8.5"/>
        <rFont val="ＭＳ Ｐゴシック"/>
        <family val="3"/>
      </rPr>
      <t>　　　　　　　夢洲</t>
    </r>
  </si>
  <si>
    <t>2219E/W</t>
  </si>
  <si>
    <r>
      <t xml:space="preserve">5/09-10         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</si>
  <si>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016E/W</t>
  </si>
  <si>
    <t>032E/W</t>
  </si>
  <si>
    <t>5/09-09</t>
  </si>
  <si>
    <t>259E/W</t>
  </si>
  <si>
    <t>544E/W</t>
  </si>
  <si>
    <t>5/14</t>
  </si>
  <si>
    <r>
      <t xml:space="preserve">5/15-16
</t>
    </r>
    <r>
      <rPr>
        <b/>
        <sz val="9"/>
        <color indexed="8"/>
        <rFont val="ＭＳ Ｐゴシック"/>
        <family val="3"/>
      </rPr>
      <t>青海公共</t>
    </r>
  </si>
  <si>
    <t>5/15-15</t>
  </si>
  <si>
    <t>5/15-16</t>
  </si>
  <si>
    <t>5/10-11
CY CUT 5/10AM</t>
  </si>
  <si>
    <r>
      <t xml:space="preserve">5/98-10
</t>
    </r>
    <r>
      <rPr>
        <sz val="9"/>
        <rFont val="ＭＳ Ｐゴシック"/>
        <family val="3"/>
      </rPr>
      <t>夢洲</t>
    </r>
  </si>
  <si>
    <t>5/16</t>
  </si>
  <si>
    <t>5/20</t>
  </si>
  <si>
    <r>
      <t xml:space="preserve">5/10-10
</t>
    </r>
    <r>
      <rPr>
        <sz val="9"/>
        <rFont val="ＭＳ Ｐゴシック"/>
        <family val="3"/>
      </rPr>
      <t>住友倉庫</t>
    </r>
    <r>
      <rPr>
        <sz val="9"/>
        <rFont val="Arial"/>
        <family val="2"/>
      </rPr>
      <t>PC15-17</t>
    </r>
  </si>
  <si>
    <t>2216N/2219S</t>
  </si>
  <si>
    <r>
      <t>5/10-11</t>
    </r>
    <r>
      <rPr>
        <b/>
        <sz val="8"/>
        <color indexed="8"/>
        <rFont val="ＭＳ Ｐゴシック"/>
        <family val="3"/>
      </rPr>
      <t>　　　　　　品川公共</t>
    </r>
  </si>
  <si>
    <r>
      <t xml:space="preserve">5/11-11                   </t>
    </r>
    <r>
      <rPr>
        <b/>
        <sz val="8"/>
        <color indexed="8"/>
        <rFont val="ＭＳ Ｐゴシック"/>
        <family val="3"/>
      </rPr>
      <t>南本牧</t>
    </r>
  </si>
  <si>
    <t>2210S</t>
  </si>
  <si>
    <t>TBN</t>
  </si>
  <si>
    <t>CY OPEN</t>
  </si>
  <si>
    <t>CY CUT</t>
  </si>
  <si>
    <t>CFS CUT</t>
  </si>
  <si>
    <t>5/02</t>
  </si>
  <si>
    <t>5/10</t>
  </si>
  <si>
    <t>5/09</t>
  </si>
  <si>
    <t>CY OPEN</t>
  </si>
  <si>
    <t>CY CUT</t>
  </si>
  <si>
    <t>5/02</t>
  </si>
  <si>
    <t>5/10</t>
  </si>
  <si>
    <t>CYC UT</t>
  </si>
  <si>
    <t xml:space="preserve">5/04-05
</t>
  </si>
  <si>
    <t xml:space="preserve">5/11-12
</t>
  </si>
  <si>
    <t>5/11</t>
  </si>
  <si>
    <t>4/22</t>
  </si>
  <si>
    <t>4/27</t>
  </si>
  <si>
    <t>4/23</t>
  </si>
  <si>
    <t>4/26</t>
  </si>
  <si>
    <t>4/25</t>
  </si>
  <si>
    <t>5/02               (DOC:4/28)</t>
  </si>
  <si>
    <t>5/2</t>
  </si>
  <si>
    <t>4/27</t>
  </si>
  <si>
    <t>5/9</t>
  </si>
  <si>
    <t>4/26</t>
  </si>
  <si>
    <t>5/6</t>
  </si>
  <si>
    <t>5/9</t>
  </si>
  <si>
    <t>5/7</t>
  </si>
  <si>
    <t>未定</t>
  </si>
  <si>
    <t>5/2</t>
  </si>
  <si>
    <t>4/23</t>
  </si>
  <si>
    <t>4/28</t>
  </si>
  <si>
    <t>5/02</t>
  </si>
  <si>
    <t>5/03-03</t>
  </si>
  <si>
    <t>5/06-06</t>
  </si>
  <si>
    <t>4/27</t>
  </si>
  <si>
    <t>5/6</t>
  </si>
  <si>
    <t>5/09</t>
  </si>
  <si>
    <t>5/10-10</t>
  </si>
  <si>
    <t>5/2</t>
  </si>
  <si>
    <t>5/11</t>
  </si>
  <si>
    <t>5/12</t>
  </si>
  <si>
    <t>5/13-13</t>
  </si>
  <si>
    <r>
      <t xml:space="preserve">5/04-04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</si>
  <si>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5/11-11   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</si>
  <si>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5/10AM</t>
  </si>
  <si>
    <t>4/22</t>
  </si>
  <si>
    <t>4/21?</t>
  </si>
  <si>
    <t>4/25</t>
  </si>
  <si>
    <t>4/21</t>
  </si>
  <si>
    <r>
      <t>4/23</t>
    </r>
    <r>
      <rPr>
        <sz val="9"/>
        <color indexed="8"/>
        <rFont val="ＭＳ Ｐゴシック"/>
        <family val="3"/>
      </rPr>
      <t>予定</t>
    </r>
  </si>
  <si>
    <r>
      <t>4/27</t>
    </r>
    <r>
      <rPr>
        <sz val="9"/>
        <color indexed="8"/>
        <rFont val="ＭＳ Ｐゴシック"/>
        <family val="3"/>
      </rPr>
      <t>予定</t>
    </r>
  </si>
  <si>
    <t>5/5</t>
  </si>
  <si>
    <t>5/6</t>
  </si>
  <si>
    <t>SITC KOBE</t>
  </si>
  <si>
    <t>2216E/W</t>
  </si>
  <si>
    <t>239E/W</t>
  </si>
  <si>
    <t>4/21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</si>
</sst>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]ggge&quot;年&quot;m&quot;月&quot;d&quot;日&quot;;@"/>
    <numFmt numFmtId="202" formatCode="[$]gge&quot;年&quot;m&quot;月&quot;d&quot;日&quot;;@"/>
  </numFmts>
  <fonts count="148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9"/>
      <name val="HG創英角ｺﾞｼｯｸUB"/>
      <family val="3"/>
    </font>
    <font>
      <b/>
      <sz val="13"/>
      <name val="HG創英角ｺﾞｼｯｸUB"/>
      <family val="3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10"/>
      <name val="ＭＳ �ႴシッႯ"/>
      <family val="3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10"/>
      <name val="Arial"/>
      <family val="2"/>
    </font>
    <font>
      <sz val="7"/>
      <name val="ＤＦＰ特太ゴシック体"/>
      <family val="3"/>
    </font>
    <font>
      <sz val="8"/>
      <name val="ＤＦＰ特太ゴシック体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8"/>
      <color indexed="8"/>
      <name val="Arial"/>
      <family val="2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メイリオ"/>
      <family val="3"/>
    </font>
    <font>
      <sz val="7.5"/>
      <color indexed="8"/>
      <name val="Arial Black"/>
      <family val="2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7.5"/>
      <color indexed="8"/>
      <name val="Arial"/>
      <family val="2"/>
    </font>
    <font>
      <sz val="9"/>
      <color indexed="8"/>
      <name val="Arial Black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ＭＳ �ႴシッႯ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.5"/>
      <color theme="1"/>
      <name val="Arial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sz val="9"/>
      <color theme="1"/>
      <name val="ＭＳ Ｐゴシック"/>
      <family val="3"/>
    </font>
    <font>
      <b/>
      <sz val="8"/>
      <name val="ＭＳ �ႴシッႯ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>
        <color rgb="FF000000"/>
      </bottom>
    </border>
    <border>
      <left>
        <color indexed="63"/>
      </left>
      <right style="hair"/>
      <top>
        <color indexed="63"/>
      </top>
      <bottom style="thin">
        <color rgb="FF000000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hair"/>
      <right style="thin"/>
      <top>
        <color indexed="63"/>
      </top>
      <bottom style="thin">
        <color rgb="FF000000"/>
      </bottom>
    </border>
    <border>
      <left style="hair"/>
      <right style="thin"/>
      <top style="hair"/>
      <bottom style="thin">
        <color rgb="FF000000"/>
      </bottom>
    </border>
    <border>
      <left>
        <color indexed="63"/>
      </left>
      <right>
        <color indexed="63"/>
      </right>
      <top style="hair"/>
      <bottom style="thin">
        <color rgb="FF000000"/>
      </bottom>
    </border>
    <border>
      <left style="hair"/>
      <right style="hair"/>
      <top style="hair"/>
      <bottom style="thin">
        <color rgb="FF000000"/>
      </bottom>
    </border>
    <border>
      <left style="hair"/>
      <right style="hair"/>
      <top>
        <color indexed="63"/>
      </top>
      <bottom style="thin">
        <color rgb="FF000000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0" fontId="108" fillId="23" borderId="0" applyNumberFormat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1" applyNumberFormat="0" applyAlignment="0" applyProtection="0"/>
    <xf numFmtId="0" fontId="111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12" fillId="0" borderId="3" applyNumberFormat="0" applyFill="0" applyAlignment="0" applyProtection="0"/>
    <xf numFmtId="0" fontId="113" fillId="28" borderId="0" applyNumberFormat="0" applyBorder="0" applyAlignment="0" applyProtection="0"/>
    <xf numFmtId="0" fontId="114" fillId="29" borderId="4" applyNumberFormat="0" applyAlignment="0" applyProtection="0"/>
    <xf numFmtId="0" fontId="1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8" applyNumberFormat="0" applyFill="0" applyAlignment="0" applyProtection="0"/>
    <xf numFmtId="0" fontId="120" fillId="29" borderId="9" applyNumberFormat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1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 vertical="center"/>
      <protection/>
    </xf>
    <xf numFmtId="0" fontId="8" fillId="0" borderId="0" applyNumberFormat="0" applyFill="0" applyBorder="0" applyAlignment="0" applyProtection="0"/>
    <xf numFmtId="0" fontId="123" fillId="31" borderId="0" applyNumberFormat="0" applyBorder="0" applyAlignment="0" applyProtection="0"/>
  </cellStyleXfs>
  <cellXfs count="737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3" fillId="0" borderId="16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43" applyFont="1" applyAlignment="1" applyProtection="1">
      <alignment vertical="center"/>
      <protection/>
    </xf>
    <xf numFmtId="0" fontId="44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20" fontId="12" fillId="0" borderId="0" xfId="0" applyNumberFormat="1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wrapText="1"/>
    </xf>
    <xf numFmtId="0" fontId="124" fillId="32" borderId="0" xfId="0" applyFont="1" applyFill="1" applyAlignment="1">
      <alignment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18" fillId="0" borderId="17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6" xfId="0" applyNumberFormat="1" applyFont="1" applyFill="1" applyBorder="1" applyAlignment="1">
      <alignment horizontal="right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4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0" fontId="13" fillId="33" borderId="4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5" fillId="0" borderId="0" xfId="0" applyFont="1" applyFill="1" applyAlignment="1">
      <alignment/>
    </xf>
    <xf numFmtId="0" fontId="126" fillId="0" borderId="0" xfId="0" applyFont="1" applyFill="1" applyAlignment="1">
      <alignment/>
    </xf>
    <xf numFmtId="190" fontId="127" fillId="0" borderId="0" xfId="0" applyNumberFormat="1" applyFont="1" applyFill="1" applyAlignment="1">
      <alignment/>
    </xf>
    <xf numFmtId="0" fontId="125" fillId="0" borderId="0" xfId="0" applyFont="1" applyFill="1" applyAlignment="1">
      <alignment wrapText="1"/>
    </xf>
    <xf numFmtId="0" fontId="127" fillId="0" borderId="0" xfId="0" applyFont="1" applyFill="1" applyAlignment="1">
      <alignment wrapText="1"/>
    </xf>
    <xf numFmtId="0" fontId="127" fillId="0" borderId="0" xfId="0" applyFont="1" applyFill="1" applyAlignment="1">
      <alignment/>
    </xf>
    <xf numFmtId="191" fontId="127" fillId="0" borderId="0" xfId="0" applyNumberFormat="1" applyFont="1" applyFill="1" applyAlignment="1">
      <alignment/>
    </xf>
    <xf numFmtId="0" fontId="128" fillId="0" borderId="0" xfId="0" applyFont="1" applyFill="1" applyAlignment="1">
      <alignment horizontal="center"/>
    </xf>
    <xf numFmtId="190" fontId="129" fillId="0" borderId="0" xfId="0" applyNumberFormat="1" applyFont="1" applyFill="1" applyAlignment="1">
      <alignment/>
    </xf>
    <xf numFmtId="0" fontId="129" fillId="0" borderId="0" xfId="0" applyFont="1" applyFill="1" applyAlignment="1">
      <alignment wrapText="1"/>
    </xf>
    <xf numFmtId="0" fontId="128" fillId="0" borderId="0" xfId="0" applyFont="1" applyFill="1" applyAlignment="1">
      <alignment horizontal="center" wrapText="1"/>
    </xf>
    <xf numFmtId="190" fontId="6" fillId="0" borderId="3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4" xfId="0" applyNumberFormat="1" applyFont="1" applyFill="1" applyBorder="1" applyAlignment="1">
      <alignment horizontal="center" vertical="center"/>
    </xf>
    <xf numFmtId="190" fontId="10" fillId="0" borderId="34" xfId="0" applyNumberFormat="1" applyFont="1" applyFill="1" applyBorder="1" applyAlignment="1">
      <alignment horizontal="center" vertical="center"/>
    </xf>
    <xf numFmtId="190" fontId="4" fillId="33" borderId="42" xfId="0" applyNumberFormat="1" applyFont="1" applyFill="1" applyBorder="1" applyAlignment="1">
      <alignment horizontal="center" vertical="center"/>
    </xf>
    <xf numFmtId="0" fontId="13" fillId="0" borderId="47" xfId="0" applyNumberFormat="1" applyFont="1" applyFill="1" applyBorder="1" applyAlignment="1">
      <alignment horizontal="center" vertical="center"/>
    </xf>
    <xf numFmtId="191" fontId="13" fillId="0" borderId="47" xfId="0" applyNumberFormat="1" applyFont="1" applyFill="1" applyBorder="1" applyAlignment="1">
      <alignment horizontal="center" vertical="center"/>
    </xf>
    <xf numFmtId="191" fontId="13" fillId="33" borderId="48" xfId="0" applyNumberFormat="1" applyFont="1" applyFill="1" applyBorder="1" applyAlignment="1">
      <alignment horizontal="center" vertical="center"/>
    </xf>
    <xf numFmtId="0" fontId="13" fillId="33" borderId="49" xfId="0" applyNumberFormat="1" applyFont="1" applyFill="1" applyBorder="1" applyAlignment="1">
      <alignment horizontal="center" vertical="center" wrapText="1"/>
    </xf>
    <xf numFmtId="191" fontId="13" fillId="33" borderId="49" xfId="0" applyNumberFormat="1" applyFont="1" applyFill="1" applyBorder="1" applyAlignment="1">
      <alignment horizontal="center" vertical="center" wrapText="1" shrinkToFi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50" xfId="0" applyNumberFormat="1" applyFont="1" applyFill="1" applyBorder="1" applyAlignment="1">
      <alignment horizontal="center" vertical="center" wrapText="1"/>
    </xf>
    <xf numFmtId="191" fontId="13" fillId="33" borderId="16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18" fillId="33" borderId="34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9" xfId="0" applyNumberFormat="1" applyFont="1" applyFill="1" applyBorder="1" applyAlignment="1">
      <alignment horizontal="center" vertical="center" wrapText="1"/>
    </xf>
    <xf numFmtId="191" fontId="18" fillId="33" borderId="34" xfId="0" applyNumberFormat="1" applyFont="1" applyFill="1" applyBorder="1" applyAlignment="1">
      <alignment horizontal="center" vertical="center" wrapText="1"/>
    </xf>
    <xf numFmtId="191" fontId="18" fillId="33" borderId="52" xfId="0" applyNumberFormat="1" applyFont="1" applyFill="1" applyBorder="1" applyAlignment="1">
      <alignment horizontal="center" vertical="center" wrapText="1"/>
    </xf>
    <xf numFmtId="191" fontId="18" fillId="33" borderId="40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5" xfId="0" applyNumberFormat="1" applyFont="1" applyFill="1" applyBorder="1" applyAlignment="1">
      <alignment horizontal="center" vertical="center"/>
    </xf>
    <xf numFmtId="191" fontId="13" fillId="0" borderId="53" xfId="0" applyNumberFormat="1" applyFont="1" applyFill="1" applyBorder="1" applyAlignment="1">
      <alignment horizontal="center" vertical="center"/>
    </xf>
    <xf numFmtId="191" fontId="13" fillId="0" borderId="54" xfId="0" applyNumberFormat="1" applyFont="1" applyFill="1" applyBorder="1" applyAlignment="1">
      <alignment horizontal="center" vertical="center" wrapText="1"/>
    </xf>
    <xf numFmtId="191" fontId="13" fillId="0" borderId="15" xfId="0" applyNumberFormat="1" applyFont="1" applyFill="1" applyBorder="1" applyAlignment="1">
      <alignment horizontal="center" vertical="center" wrapText="1"/>
    </xf>
    <xf numFmtId="191" fontId="13" fillId="0" borderId="53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5" xfId="0" applyNumberFormat="1" applyFont="1" applyBorder="1" applyAlignment="1">
      <alignment vertical="center"/>
    </xf>
    <xf numFmtId="190" fontId="13" fillId="0" borderId="55" xfId="0" applyNumberFormat="1" applyFont="1" applyBorder="1" applyAlignment="1">
      <alignment vertical="center"/>
    </xf>
    <xf numFmtId="190" fontId="13" fillId="0" borderId="31" xfId="0" applyNumberFormat="1" applyFont="1" applyBorder="1" applyAlignment="1">
      <alignment vertical="center"/>
    </xf>
    <xf numFmtId="0" fontId="130" fillId="34" borderId="17" xfId="0" applyFont="1" applyFill="1" applyBorder="1" applyAlignment="1">
      <alignment vertical="center"/>
    </xf>
    <xf numFmtId="0" fontId="130" fillId="34" borderId="10" xfId="0" applyFont="1" applyFill="1" applyBorder="1" applyAlignment="1">
      <alignment horizontal="center" vertical="center"/>
    </xf>
    <xf numFmtId="0" fontId="130" fillId="34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 wrapText="1"/>
    </xf>
    <xf numFmtId="0" fontId="131" fillId="34" borderId="24" xfId="0" applyFont="1" applyFill="1" applyBorder="1" applyAlignment="1">
      <alignment vertical="center"/>
    </xf>
    <xf numFmtId="0" fontId="131" fillId="34" borderId="46" xfId="0" applyFont="1" applyFill="1" applyBorder="1" applyAlignment="1">
      <alignment horizontal="center" vertical="center"/>
    </xf>
    <xf numFmtId="0" fontId="131" fillId="34" borderId="15" xfId="0" applyFont="1" applyFill="1" applyBorder="1" applyAlignment="1">
      <alignment horizontal="center" vertical="center"/>
    </xf>
    <xf numFmtId="191" fontId="131" fillId="34" borderId="16" xfId="0" applyNumberFormat="1" applyFont="1" applyFill="1" applyBorder="1" applyAlignment="1">
      <alignment horizontal="center" vertical="center" wrapText="1"/>
    </xf>
    <xf numFmtId="191" fontId="131" fillId="34" borderId="51" xfId="0" applyNumberFormat="1" applyFont="1" applyFill="1" applyBorder="1" applyAlignment="1">
      <alignment horizontal="center" vertical="center" wrapText="1"/>
    </xf>
    <xf numFmtId="191" fontId="131" fillId="34" borderId="47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38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32" fillId="0" borderId="0" xfId="0" applyFont="1" applyAlignment="1">
      <alignment horizontal="left" vertical="center" wrapText="1"/>
    </xf>
    <xf numFmtId="0" fontId="132" fillId="0" borderId="0" xfId="0" applyFont="1" applyAlignment="1">
      <alignment horizontal="center" vertical="center"/>
    </xf>
    <xf numFmtId="0" fontId="132" fillId="0" borderId="0" xfId="0" applyFont="1" applyAlignment="1">
      <alignment horizontal="center" vertical="center" wrapText="1"/>
    </xf>
    <xf numFmtId="49" fontId="13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6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42" fillId="0" borderId="20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shrinkToFit="1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49" fontId="133" fillId="33" borderId="52" xfId="0" applyNumberFormat="1" applyFont="1" applyFill="1" applyBorder="1" applyAlignment="1">
      <alignment horizontal="center" vertical="center"/>
    </xf>
    <xf numFmtId="0" fontId="134" fillId="33" borderId="0" xfId="0" applyFont="1" applyFill="1" applyAlignment="1">
      <alignment/>
    </xf>
    <xf numFmtId="49" fontId="135" fillId="33" borderId="23" xfId="0" applyNumberFormat="1" applyFont="1" applyFill="1" applyBorder="1" applyAlignment="1">
      <alignment horizontal="center" vertical="center"/>
    </xf>
    <xf numFmtId="49" fontId="135" fillId="33" borderId="52" xfId="0" applyNumberFormat="1" applyFont="1" applyFill="1" applyBorder="1" applyAlignment="1">
      <alignment horizontal="center" vertical="center" shrinkToFit="1"/>
    </xf>
    <xf numFmtId="49" fontId="135" fillId="33" borderId="40" xfId="0" applyNumberFormat="1" applyFont="1" applyFill="1" applyBorder="1" applyAlignment="1">
      <alignment horizontal="center" vertical="center" shrinkToFit="1"/>
    </xf>
    <xf numFmtId="49" fontId="135" fillId="33" borderId="52" xfId="0" applyNumberFormat="1" applyFont="1" applyFill="1" applyBorder="1" applyAlignment="1">
      <alignment horizontal="center" vertical="center" wrapText="1" shrinkToFit="1"/>
    </xf>
    <xf numFmtId="49" fontId="135" fillId="33" borderId="52" xfId="0" applyNumberFormat="1" applyFont="1" applyFill="1" applyBorder="1" applyAlignment="1">
      <alignment horizontal="center" vertical="center" wrapText="1"/>
    </xf>
    <xf numFmtId="49" fontId="135" fillId="33" borderId="40" xfId="0" applyNumberFormat="1" applyFont="1" applyFill="1" applyBorder="1" applyAlignment="1">
      <alignment horizontal="center" vertical="center" wrapText="1"/>
    </xf>
    <xf numFmtId="49" fontId="135" fillId="33" borderId="52" xfId="0" applyNumberFormat="1" applyFont="1" applyFill="1" applyBorder="1" applyAlignment="1">
      <alignment horizontal="center" vertical="center"/>
    </xf>
    <xf numFmtId="49" fontId="133" fillId="33" borderId="53" xfId="0" applyNumberFormat="1" applyFont="1" applyFill="1" applyBorder="1" applyAlignment="1">
      <alignment horizontal="center" vertical="center" shrinkToFit="1"/>
    </xf>
    <xf numFmtId="49" fontId="135" fillId="33" borderId="34" xfId="0" applyNumberFormat="1" applyFont="1" applyFill="1" applyBorder="1" applyAlignment="1">
      <alignment horizontal="center" vertical="center"/>
    </xf>
    <xf numFmtId="49" fontId="135" fillId="33" borderId="10" xfId="0" applyNumberFormat="1" applyFont="1" applyFill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 shrinkToFit="1"/>
    </xf>
    <xf numFmtId="0" fontId="136" fillId="33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16" fillId="0" borderId="0" xfId="64" applyFont="1" applyAlignment="1">
      <alignment horizontal="center" vertical="center"/>
      <protection/>
    </xf>
    <xf numFmtId="0" fontId="15" fillId="0" borderId="0" xfId="64" applyFont="1">
      <alignment/>
      <protection/>
    </xf>
    <xf numFmtId="0" fontId="17" fillId="0" borderId="0" xfId="64" applyFont="1" applyAlignment="1">
      <alignment horizontal="center" vertical="center"/>
      <protection/>
    </xf>
    <xf numFmtId="0" fontId="12" fillId="0" borderId="0" xfId="64" applyFont="1">
      <alignment/>
      <protection/>
    </xf>
    <xf numFmtId="0" fontId="13" fillId="0" borderId="0" xfId="64" applyFont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58" fontId="1" fillId="0" borderId="0" xfId="64" applyNumberFormat="1" applyFont="1">
      <alignment/>
      <protection/>
    </xf>
    <xf numFmtId="58" fontId="4" fillId="0" borderId="0" xfId="64" applyNumberFormat="1" applyFont="1">
      <alignment/>
      <protection/>
    </xf>
    <xf numFmtId="0" fontId="25" fillId="0" borderId="0" xfId="64" applyFont="1">
      <alignment/>
      <protection/>
    </xf>
    <xf numFmtId="0" fontId="18" fillId="0" borderId="0" xfId="64" applyFont="1">
      <alignment/>
      <protection/>
    </xf>
    <xf numFmtId="0" fontId="30" fillId="0" borderId="0" xfId="64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18" fillId="0" borderId="0" xfId="64" applyFont="1" applyAlignment="1">
      <alignment vertical="center"/>
      <protection/>
    </xf>
    <xf numFmtId="0" fontId="12" fillId="0" borderId="0" xfId="64" applyFont="1" applyAlignment="1">
      <alignment horizontal="center" vertical="center"/>
      <protection/>
    </xf>
    <xf numFmtId="0" fontId="5" fillId="0" borderId="19" xfId="64" applyFont="1" applyBorder="1" applyAlignment="1">
      <alignment horizontal="center" vertical="center"/>
      <protection/>
    </xf>
    <xf numFmtId="0" fontId="24" fillId="0" borderId="37" xfId="64" applyFont="1" applyBorder="1" applyAlignment="1">
      <alignment horizontal="center" vertical="center"/>
      <protection/>
    </xf>
    <xf numFmtId="0" fontId="24" fillId="0" borderId="56" xfId="64" applyFont="1" applyBorder="1" applyAlignment="1">
      <alignment horizontal="center" vertical="center"/>
      <protection/>
    </xf>
    <xf numFmtId="0" fontId="13" fillId="0" borderId="58" xfId="64" applyFont="1" applyBorder="1" applyAlignment="1">
      <alignment horizontal="right" vertical="center" wrapText="1"/>
      <protection/>
    </xf>
    <xf numFmtId="0" fontId="13" fillId="0" borderId="59" xfId="64" applyFont="1" applyBorder="1" applyAlignment="1">
      <alignment horizontal="center" vertical="center"/>
      <protection/>
    </xf>
    <xf numFmtId="0" fontId="13" fillId="0" borderId="59" xfId="64" applyFont="1" applyBorder="1" applyAlignment="1">
      <alignment horizontal="center" vertical="center" wrapText="1"/>
      <protection/>
    </xf>
    <xf numFmtId="0" fontId="13" fillId="0" borderId="60" xfId="64" applyFont="1" applyBorder="1" applyAlignment="1">
      <alignment horizontal="center" vertical="center" wrapText="1"/>
      <protection/>
    </xf>
    <xf numFmtId="0" fontId="20" fillId="0" borderId="0" xfId="64" applyFont="1">
      <alignment/>
      <protection/>
    </xf>
    <xf numFmtId="0" fontId="48" fillId="0" borderId="0" xfId="64" applyFont="1" applyAlignment="1">
      <alignment vertical="center"/>
      <protection/>
    </xf>
    <xf numFmtId="0" fontId="53" fillId="0" borderId="31" xfId="64" applyFont="1" applyBorder="1" applyAlignment="1">
      <alignment vertical="center"/>
      <protection/>
    </xf>
    <xf numFmtId="0" fontId="53" fillId="0" borderId="20" xfId="64" applyFont="1" applyBorder="1" applyAlignment="1">
      <alignment vertical="center"/>
      <protection/>
    </xf>
    <xf numFmtId="0" fontId="53" fillId="0" borderId="19" xfId="64" applyFont="1" applyBorder="1" applyAlignment="1">
      <alignment vertical="center"/>
      <protection/>
    </xf>
    <xf numFmtId="0" fontId="53" fillId="0" borderId="24" xfId="64" applyFont="1" applyBorder="1" applyAlignment="1">
      <alignment vertical="center"/>
      <protection/>
    </xf>
    <xf numFmtId="0" fontId="53" fillId="0" borderId="36" xfId="64" applyFont="1" applyBorder="1" applyAlignment="1">
      <alignment vertical="center"/>
      <protection/>
    </xf>
    <xf numFmtId="0" fontId="53" fillId="0" borderId="29" xfId="64" applyFont="1" applyBorder="1" applyAlignment="1">
      <alignment vertical="center"/>
      <protection/>
    </xf>
    <xf numFmtId="0" fontId="0" fillId="0" borderId="0" xfId="64" applyAlignment="1">
      <alignment vertical="center"/>
      <protection/>
    </xf>
    <xf numFmtId="0" fontId="35" fillId="0" borderId="0" xfId="64" applyFont="1" applyAlignment="1">
      <alignment horizontal="center" vertical="center"/>
      <protection/>
    </xf>
    <xf numFmtId="0" fontId="36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/>
      <protection/>
    </xf>
    <xf numFmtId="0" fontId="24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0" fontId="14" fillId="0" borderId="0" xfId="64" applyFont="1">
      <alignment/>
      <protection/>
    </xf>
    <xf numFmtId="0" fontId="12" fillId="0" borderId="0" xfId="64" applyFont="1" applyAlignment="1">
      <alignment horizontal="left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37" xfId="64" applyFont="1" applyBorder="1" applyAlignment="1">
      <alignment horizontal="center" vertical="center"/>
      <protection/>
    </xf>
    <xf numFmtId="0" fontId="5" fillId="0" borderId="38" xfId="64" applyFont="1" applyBorder="1" applyAlignment="1">
      <alignment horizontal="center" vertical="center"/>
      <protection/>
    </xf>
    <xf numFmtId="0" fontId="13" fillId="0" borderId="61" xfId="64" applyFont="1" applyBorder="1" applyAlignment="1">
      <alignment horizontal="center" vertical="center" wrapText="1"/>
      <protection/>
    </xf>
    <xf numFmtId="0" fontId="13" fillId="0" borderId="62" xfId="64" applyFont="1" applyBorder="1" applyAlignment="1">
      <alignment horizontal="center" vertical="center" wrapText="1"/>
      <protection/>
    </xf>
    <xf numFmtId="186" fontId="4" fillId="0" borderId="36" xfId="64" applyNumberFormat="1" applyFont="1" applyBorder="1" applyAlignment="1">
      <alignment vertical="center"/>
      <protection/>
    </xf>
    <xf numFmtId="0" fontId="24" fillId="0" borderId="20" xfId="64" applyFont="1" applyBorder="1" applyAlignment="1">
      <alignment horizontal="center" vertical="center"/>
      <protection/>
    </xf>
    <xf numFmtId="0" fontId="24" fillId="0" borderId="14" xfId="64" applyFont="1" applyBorder="1" applyAlignment="1">
      <alignment horizontal="center" vertical="center"/>
      <protection/>
    </xf>
    <xf numFmtId="0" fontId="13" fillId="0" borderId="63" xfId="64" applyFont="1" applyBorder="1" applyAlignment="1">
      <alignment horizontal="center" vertical="center" wrapText="1"/>
      <protection/>
    </xf>
    <xf numFmtId="0" fontId="13" fillId="0" borderId="14" xfId="64" applyFont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137" fillId="33" borderId="13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9" fontId="12" fillId="33" borderId="52" xfId="0" applyNumberFormat="1" applyFont="1" applyFill="1" applyBorder="1" applyAlignment="1">
      <alignment horizontal="center" vertical="center" shrinkToFit="1"/>
    </xf>
    <xf numFmtId="14" fontId="12" fillId="0" borderId="0" xfId="0" applyNumberFormat="1" applyFont="1" applyAlignment="1">
      <alignment vertical="center"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33" fillId="0" borderId="0" xfId="0" applyFont="1" applyAlignment="1">
      <alignment horizontal="center" wrapText="1"/>
    </xf>
    <xf numFmtId="0" fontId="17" fillId="0" borderId="0" xfId="0" applyFont="1" applyAlignment="1">
      <alignment/>
    </xf>
    <xf numFmtId="20" fontId="12" fillId="0" borderId="0" xfId="0" applyNumberFormat="1" applyFont="1" applyAlignment="1">
      <alignment/>
    </xf>
    <xf numFmtId="0" fontId="53" fillId="33" borderId="58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 quotePrefix="1">
      <alignment horizontal="center" vertical="center" wrapText="1"/>
    </xf>
    <xf numFmtId="49" fontId="13" fillId="33" borderId="0" xfId="0" applyNumberFormat="1" applyFont="1" applyFill="1" applyBorder="1" applyAlignment="1" quotePrefix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14" fontId="15" fillId="0" borderId="0" xfId="0" applyNumberFormat="1" applyFont="1" applyAlignment="1">
      <alignment/>
    </xf>
    <xf numFmtId="0" fontId="14" fillId="0" borderId="36" xfId="0" applyFont="1" applyBorder="1" applyAlignment="1">
      <alignment/>
    </xf>
    <xf numFmtId="0" fontId="18" fillId="0" borderId="36" xfId="0" applyFont="1" applyBorder="1" applyAlignment="1">
      <alignment/>
    </xf>
    <xf numFmtId="0" fontId="45" fillId="0" borderId="56" xfId="0" applyFont="1" applyBorder="1" applyAlignment="1">
      <alignment horizontal="center" vertical="center"/>
    </xf>
    <xf numFmtId="0" fontId="124" fillId="0" borderId="0" xfId="0" applyFont="1" applyAlignment="1">
      <alignment/>
    </xf>
    <xf numFmtId="49" fontId="135" fillId="33" borderId="15" xfId="0" applyNumberFormat="1" applyFont="1" applyFill="1" applyBorder="1" applyAlignment="1">
      <alignment horizontal="center" vertical="center" shrinkToFit="1"/>
    </xf>
    <xf numFmtId="49" fontId="135" fillId="33" borderId="54" xfId="0" applyNumberFormat="1" applyFont="1" applyFill="1" applyBorder="1" applyAlignment="1">
      <alignment horizontal="center" vertical="center" shrinkToFit="1"/>
    </xf>
    <xf numFmtId="0" fontId="136" fillId="33" borderId="64" xfId="0" applyFont="1" applyFill="1" applyBorder="1" applyAlignment="1">
      <alignment horizontal="left" vertical="center" shrinkToFit="1"/>
    </xf>
    <xf numFmtId="0" fontId="10" fillId="0" borderId="65" xfId="0" applyFont="1" applyBorder="1" applyAlignment="1">
      <alignment horizontal="center" vertical="center"/>
    </xf>
    <xf numFmtId="49" fontId="138" fillId="0" borderId="58" xfId="0" applyNumberFormat="1" applyFont="1" applyBorder="1" applyAlignment="1">
      <alignment vertical="center"/>
    </xf>
    <xf numFmtId="49" fontId="138" fillId="0" borderId="0" xfId="0" applyNumberFormat="1" applyFont="1" applyAlignment="1">
      <alignment vertical="center"/>
    </xf>
    <xf numFmtId="0" fontId="13" fillId="33" borderId="34" xfId="0" applyFont="1" applyFill="1" applyBorder="1" applyAlignment="1">
      <alignment horizontal="center" vertical="center"/>
    </xf>
    <xf numFmtId="0" fontId="137" fillId="33" borderId="66" xfId="65" applyFont="1" applyFill="1" applyBorder="1" applyAlignment="1">
      <alignment vertical="center" shrinkToFit="1"/>
      <protection/>
    </xf>
    <xf numFmtId="49" fontId="27" fillId="0" borderId="6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59" xfId="0" applyNumberFormat="1" applyFont="1" applyFill="1" applyBorder="1" applyAlignment="1">
      <alignment horizontal="center" vertical="center" wrapText="1"/>
    </xf>
    <xf numFmtId="49" fontId="28" fillId="0" borderId="68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12" fillId="33" borderId="40" xfId="0" applyNumberFormat="1" applyFont="1" applyFill="1" applyBorder="1" applyAlignment="1">
      <alignment horizontal="center" vertical="center" shrinkToFit="1"/>
    </xf>
    <xf numFmtId="49" fontId="12" fillId="33" borderId="52" xfId="0" applyNumberFormat="1" applyFont="1" applyFill="1" applyBorder="1" applyAlignment="1">
      <alignment horizontal="center" vertical="center" wrapText="1" shrinkToFit="1"/>
    </xf>
    <xf numFmtId="49" fontId="133" fillId="33" borderId="13" xfId="0" applyNumberFormat="1" applyFont="1" applyFill="1" applyBorder="1" applyAlignment="1" quotePrefix="1">
      <alignment horizontal="center" vertical="center" wrapText="1"/>
    </xf>
    <xf numFmtId="182" fontId="133" fillId="33" borderId="70" xfId="50" applyNumberFormat="1" applyFont="1" applyFill="1" applyBorder="1" applyAlignment="1" quotePrefix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54" xfId="0" applyNumberFormat="1" applyFont="1" applyFill="1" applyBorder="1" applyAlignment="1">
      <alignment horizontal="center" vertical="center"/>
    </xf>
    <xf numFmtId="49" fontId="27" fillId="0" borderId="71" xfId="0" applyNumberFormat="1" applyFont="1" applyFill="1" applyBorder="1" applyAlignment="1">
      <alignment horizontal="center" vertical="center" wrapText="1"/>
    </xf>
    <xf numFmtId="49" fontId="27" fillId="0" borderId="53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/>
    </xf>
    <xf numFmtId="49" fontId="136" fillId="33" borderId="58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6" fillId="33" borderId="72" xfId="0" applyFont="1" applyFill="1" applyBorder="1" applyAlignment="1">
      <alignment horizontal="left" vertical="center" shrinkToFit="1"/>
    </xf>
    <xf numFmtId="0" fontId="27" fillId="0" borderId="57" xfId="0" applyFont="1" applyFill="1" applyBorder="1" applyAlignment="1">
      <alignment horizontal="center" vertical="center"/>
    </xf>
    <xf numFmtId="0" fontId="136" fillId="0" borderId="72" xfId="0" applyFont="1" applyFill="1" applyBorder="1" applyAlignment="1">
      <alignment horizontal="left" vertical="center" shrinkToFit="1"/>
    </xf>
    <xf numFmtId="49" fontId="133" fillId="33" borderId="50" xfId="0" applyNumberFormat="1" applyFont="1" applyFill="1" applyBorder="1" applyAlignment="1">
      <alignment horizontal="center" vertical="center" wrapText="1" shrinkToFit="1"/>
    </xf>
    <xf numFmtId="49" fontId="133" fillId="33" borderId="12" xfId="0" applyNumberFormat="1" applyFont="1" applyFill="1" applyBorder="1" applyAlignment="1">
      <alignment horizontal="center" vertical="center" shrinkToFit="1"/>
    </xf>
    <xf numFmtId="0" fontId="12" fillId="33" borderId="31" xfId="64" applyFont="1" applyFill="1" applyBorder="1" applyAlignment="1">
      <alignment horizontal="left" vertical="center" wrapText="1"/>
      <protection/>
    </xf>
    <xf numFmtId="0" fontId="12" fillId="33" borderId="73" xfId="64" applyFont="1" applyFill="1" applyBorder="1" applyAlignment="1">
      <alignment horizontal="center" vertical="center"/>
      <protection/>
    </xf>
    <xf numFmtId="49" fontId="12" fillId="33" borderId="56" xfId="0" applyNumberFormat="1" applyFont="1" applyFill="1" applyBorder="1" applyAlignment="1">
      <alignment horizontal="center" vertical="center"/>
    </xf>
    <xf numFmtId="49" fontId="12" fillId="33" borderId="73" xfId="0" applyNumberFormat="1" applyFont="1" applyFill="1" applyBorder="1" applyAlignment="1">
      <alignment horizontal="center" vertical="center" wrapText="1"/>
    </xf>
    <xf numFmtId="49" fontId="12" fillId="33" borderId="73" xfId="64" applyNumberFormat="1" applyFont="1" applyFill="1" applyBorder="1" applyAlignment="1" quotePrefix="1">
      <alignment horizontal="center" vertical="center" wrapText="1"/>
      <protection/>
    </xf>
    <xf numFmtId="49" fontId="135" fillId="33" borderId="37" xfId="64" applyNumberFormat="1" applyFont="1" applyFill="1" applyBorder="1" applyAlignment="1" quotePrefix="1">
      <alignment horizontal="center" vertical="center" wrapText="1"/>
      <protection/>
    </xf>
    <xf numFmtId="49" fontId="135" fillId="33" borderId="56" xfId="64" applyNumberFormat="1" applyFont="1" applyFill="1" applyBorder="1" applyAlignment="1" quotePrefix="1">
      <alignment horizontal="center" vertical="center" wrapText="1"/>
      <protection/>
    </xf>
    <xf numFmtId="49" fontId="139" fillId="33" borderId="58" xfId="0" applyNumberFormat="1" applyFont="1" applyFill="1" applyBorder="1" applyAlignment="1">
      <alignment vertical="center" shrinkToFit="1"/>
    </xf>
    <xf numFmtId="49" fontId="12" fillId="33" borderId="56" xfId="0" applyNumberFormat="1" applyFont="1" applyFill="1" applyBorder="1" applyAlignment="1" quotePrefix="1">
      <alignment horizontal="center" vertical="center" wrapText="1"/>
    </xf>
    <xf numFmtId="49" fontId="28" fillId="0" borderId="57" xfId="0" applyNumberFormat="1" applyFont="1" applyFill="1" applyBorder="1" applyAlignment="1">
      <alignment horizontal="center" vertical="center" wrapText="1"/>
    </xf>
    <xf numFmtId="49" fontId="135" fillId="33" borderId="14" xfId="64" applyNumberFormat="1" applyFont="1" applyFill="1" applyBorder="1" applyAlignment="1" quotePrefix="1">
      <alignment horizontal="center" vertical="center" wrapText="1"/>
      <protection/>
    </xf>
    <xf numFmtId="0" fontId="27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vertical="center" wrapText="1" shrinkToFit="1"/>
    </xf>
    <xf numFmtId="0" fontId="13" fillId="0" borderId="54" xfId="0" applyFont="1" applyFill="1" applyBorder="1" applyAlignment="1">
      <alignment horizontal="center" vertical="center" shrinkToFit="1"/>
    </xf>
    <xf numFmtId="0" fontId="135" fillId="33" borderId="40" xfId="0" applyFont="1" applyFill="1" applyBorder="1" applyAlignment="1">
      <alignment vertical="center" shrinkToFit="1"/>
    </xf>
    <xf numFmtId="0" fontId="135" fillId="33" borderId="34" xfId="0" applyFont="1" applyFill="1" applyBorder="1" applyAlignment="1">
      <alignment horizontal="center" vertical="center"/>
    </xf>
    <xf numFmtId="49" fontId="135" fillId="33" borderId="34" xfId="0" applyNumberFormat="1" applyFont="1" applyFill="1" applyBorder="1" applyAlignment="1" quotePrefix="1">
      <alignment horizontal="center" vertical="center" wrapText="1"/>
    </xf>
    <xf numFmtId="191" fontId="135" fillId="33" borderId="34" xfId="0" applyNumberFormat="1" applyFont="1" applyFill="1" applyBorder="1" applyAlignment="1">
      <alignment horizontal="center" vertical="center" wrapText="1"/>
    </xf>
    <xf numFmtId="49" fontId="135" fillId="33" borderId="76" xfId="0" applyNumberFormat="1" applyFont="1" applyFill="1" applyBorder="1" applyAlignment="1" quotePrefix="1">
      <alignment horizontal="center" vertical="center" wrapText="1"/>
    </xf>
    <xf numFmtId="49" fontId="133" fillId="33" borderId="77" xfId="0" applyNumberFormat="1" applyFont="1" applyFill="1" applyBorder="1" applyAlignment="1" quotePrefix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78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18" fillId="0" borderId="58" xfId="0" applyFont="1" applyFill="1" applyBorder="1" applyAlignment="1">
      <alignment vertical="center" wrapText="1" shrinkToFit="1"/>
    </xf>
    <xf numFmtId="0" fontId="18" fillId="0" borderId="59" xfId="0" applyFont="1" applyFill="1" applyBorder="1" applyAlignment="1">
      <alignment horizontal="center" vertical="center" wrapText="1" shrinkToFit="1"/>
    </xf>
    <xf numFmtId="49" fontId="18" fillId="0" borderId="79" xfId="0" applyNumberFormat="1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horizontal="center" vertical="center" wrapText="1" shrinkToFit="1"/>
    </xf>
    <xf numFmtId="49" fontId="13" fillId="0" borderId="15" xfId="0" applyNumberFormat="1" applyFont="1" applyFill="1" applyBorder="1" applyAlignment="1">
      <alignment horizontal="center" vertical="center" wrapText="1" shrinkToFit="1"/>
    </xf>
    <xf numFmtId="49" fontId="13" fillId="0" borderId="80" xfId="0" applyNumberFormat="1" applyFont="1" applyFill="1" applyBorder="1" applyAlignment="1">
      <alignment horizontal="center" vertical="center" wrapText="1" shrinkToFit="1"/>
    </xf>
    <xf numFmtId="49" fontId="13" fillId="0" borderId="81" xfId="0" applyNumberFormat="1" applyFont="1" applyFill="1" applyBorder="1" applyAlignment="1">
      <alignment horizontal="center" vertical="center" shrinkToFit="1"/>
    </xf>
    <xf numFmtId="49" fontId="137" fillId="0" borderId="74" xfId="0" applyNumberFormat="1" applyFont="1" applyFill="1" applyBorder="1" applyAlignment="1">
      <alignment horizontal="center" vertical="center" wrapText="1"/>
    </xf>
    <xf numFmtId="49" fontId="27" fillId="0" borderId="80" xfId="0" applyNumberFormat="1" applyFont="1" applyFill="1" applyBorder="1" applyAlignment="1">
      <alignment horizontal="center" vertical="center" wrapText="1"/>
    </xf>
    <xf numFmtId="49" fontId="28" fillId="0" borderId="54" xfId="0" applyNumberFormat="1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5" fillId="0" borderId="37" xfId="64" applyFont="1" applyFill="1" applyBorder="1" applyAlignment="1">
      <alignment horizontal="center" vertical="center"/>
      <protection/>
    </xf>
    <xf numFmtId="49" fontId="137" fillId="33" borderId="13" xfId="0" applyNumberFormat="1" applyFont="1" applyFill="1" applyBorder="1" applyAlignment="1">
      <alignment horizontal="center" vertical="center"/>
    </xf>
    <xf numFmtId="0" fontId="27" fillId="33" borderId="82" xfId="65" applyFont="1" applyFill="1" applyBorder="1" applyAlignment="1">
      <alignment vertical="center" shrinkToFit="1"/>
      <protection/>
    </xf>
    <xf numFmtId="0" fontId="27" fillId="33" borderId="81" xfId="0" applyFont="1" applyFill="1" applyBorder="1" applyAlignment="1">
      <alignment horizontal="center" vertical="center"/>
    </xf>
    <xf numFmtId="49" fontId="27" fillId="33" borderId="81" xfId="65" applyNumberFormat="1" applyFont="1" applyFill="1" applyBorder="1" applyAlignment="1">
      <alignment horizontal="center" vertical="center"/>
      <protection/>
    </xf>
    <xf numFmtId="49" fontId="12" fillId="33" borderId="5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50" xfId="0" applyNumberFormat="1" applyFont="1" applyFill="1" applyBorder="1" applyAlignment="1">
      <alignment horizontal="center" vertical="center"/>
    </xf>
    <xf numFmtId="49" fontId="28" fillId="0" borderId="80" xfId="0" applyNumberFormat="1" applyFont="1" applyFill="1" applyBorder="1" applyAlignment="1">
      <alignment horizontal="center" vertical="center" wrapText="1"/>
    </xf>
    <xf numFmtId="49" fontId="28" fillId="0" borderId="71" xfId="65" applyNumberFormat="1" applyFont="1" applyFill="1" applyBorder="1" applyAlignment="1">
      <alignment horizontal="center" vertical="center" wrapText="1"/>
      <protection/>
    </xf>
    <xf numFmtId="49" fontId="28" fillId="0" borderId="53" xfId="65" applyNumberFormat="1" applyFont="1" applyFill="1" applyBorder="1" applyAlignment="1">
      <alignment horizontal="center" vertical="center" wrapText="1"/>
      <protection/>
    </xf>
    <xf numFmtId="0" fontId="18" fillId="0" borderId="64" xfId="0" applyFont="1" applyFill="1" applyBorder="1" applyAlignment="1">
      <alignment horizontal="left" vertical="center" shrinkToFit="1"/>
    </xf>
    <xf numFmtId="49" fontId="13" fillId="0" borderId="83" xfId="0" applyNumberFormat="1" applyFont="1" applyFill="1" applyBorder="1" applyAlignment="1">
      <alignment horizontal="center" vertical="center" shrinkToFit="1"/>
    </xf>
    <xf numFmtId="49" fontId="13" fillId="0" borderId="84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78" xfId="0" applyNumberFormat="1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49" fontId="28" fillId="0" borderId="49" xfId="0" applyNumberFormat="1" applyFont="1" applyFill="1" applyBorder="1" applyAlignment="1">
      <alignment horizontal="center" vertical="center" wrapText="1"/>
    </xf>
    <xf numFmtId="49" fontId="28" fillId="0" borderId="50" xfId="0" applyNumberFormat="1" applyFont="1" applyFill="1" applyBorder="1" applyAlignment="1">
      <alignment horizontal="center" vertical="center" wrapText="1"/>
    </xf>
    <xf numFmtId="0" fontId="135" fillId="33" borderId="64" xfId="0" applyFont="1" applyFill="1" applyBorder="1" applyAlignment="1">
      <alignment vertical="center"/>
    </xf>
    <xf numFmtId="0" fontId="135" fillId="33" borderId="83" xfId="0" applyFont="1" applyFill="1" applyBorder="1" applyAlignment="1">
      <alignment horizontal="center" vertical="center"/>
    </xf>
    <xf numFmtId="0" fontId="135" fillId="33" borderId="85" xfId="0" applyFont="1" applyFill="1" applyBorder="1" applyAlignment="1">
      <alignment horizontal="center" vertical="center" wrapText="1"/>
    </xf>
    <xf numFmtId="0" fontId="140" fillId="33" borderId="0" xfId="0" applyFont="1" applyFill="1" applyAlignment="1">
      <alignment/>
    </xf>
    <xf numFmtId="0" fontId="27" fillId="0" borderId="45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/>
    </xf>
    <xf numFmtId="49" fontId="139" fillId="0" borderId="81" xfId="0" applyNumberFormat="1" applyFont="1" applyFill="1" applyBorder="1" applyAlignment="1">
      <alignment horizontal="center" vertical="center" shrinkToFit="1"/>
    </xf>
    <xf numFmtId="49" fontId="10" fillId="0" borderId="84" xfId="0" applyNumberFormat="1" applyFont="1" applyFill="1" applyBorder="1" applyAlignment="1">
      <alignment horizontal="center" vertical="center" wrapText="1"/>
    </xf>
    <xf numFmtId="0" fontId="28" fillId="33" borderId="58" xfId="65" applyFont="1" applyFill="1" applyBorder="1" applyAlignment="1">
      <alignment vertical="center" shrinkToFit="1"/>
      <protection/>
    </xf>
    <xf numFmtId="0" fontId="28" fillId="33" borderId="63" xfId="0" applyFont="1" applyFill="1" applyBorder="1" applyAlignment="1">
      <alignment horizontal="center" vertical="center"/>
    </xf>
    <xf numFmtId="0" fontId="28" fillId="33" borderId="40" xfId="65" applyFont="1" applyFill="1" applyBorder="1" applyAlignment="1">
      <alignment vertical="center" shrinkToFit="1"/>
      <protection/>
    </xf>
    <xf numFmtId="49" fontId="13" fillId="33" borderId="34" xfId="0" applyNumberFormat="1" applyFont="1" applyFill="1" applyBorder="1" applyAlignment="1">
      <alignment horizontal="center" vertical="center"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0" fontId="141" fillId="27" borderId="31" xfId="64" applyFont="1" applyFill="1" applyBorder="1" applyAlignment="1">
      <alignment horizontal="left" vertical="center" wrapText="1"/>
      <protection/>
    </xf>
    <xf numFmtId="0" fontId="141" fillId="27" borderId="73" xfId="64" applyFont="1" applyFill="1" applyBorder="1" applyAlignment="1">
      <alignment horizontal="center" vertical="center"/>
      <protection/>
    </xf>
    <xf numFmtId="0" fontId="141" fillId="27" borderId="37" xfId="64" applyFont="1" applyFill="1" applyBorder="1" applyAlignment="1">
      <alignment horizontal="center" vertical="center"/>
      <protection/>
    </xf>
    <xf numFmtId="0" fontId="28" fillId="0" borderId="58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72" xfId="0" applyFont="1" applyFill="1" applyBorder="1" applyAlignment="1">
      <alignment horizontal="left" vertical="center" wrapText="1"/>
    </xf>
    <xf numFmtId="0" fontId="13" fillId="0" borderId="86" xfId="0" applyFont="1" applyFill="1" applyBorder="1" applyAlignment="1">
      <alignment horizontal="center" vertical="center"/>
    </xf>
    <xf numFmtId="49" fontId="28" fillId="0" borderId="64" xfId="0" applyNumberFormat="1" applyFont="1" applyFill="1" applyBorder="1" applyAlignment="1">
      <alignment horizontal="center" vertical="center"/>
    </xf>
    <xf numFmtId="49" fontId="28" fillId="0" borderId="87" xfId="0" applyNumberFormat="1" applyFont="1" applyFill="1" applyBorder="1" applyAlignment="1">
      <alignment horizontal="center" vertical="center" wrapText="1"/>
    </xf>
    <xf numFmtId="0" fontId="142" fillId="27" borderId="31" xfId="64" applyFont="1" applyFill="1" applyBorder="1" applyAlignment="1">
      <alignment horizontal="left" vertical="center" wrapText="1"/>
      <protection/>
    </xf>
    <xf numFmtId="0" fontId="142" fillId="27" borderId="73" xfId="64" applyFont="1" applyFill="1" applyBorder="1" applyAlignment="1">
      <alignment horizontal="center" vertical="center"/>
      <protection/>
    </xf>
    <xf numFmtId="0" fontId="142" fillId="27" borderId="37" xfId="64" applyFont="1" applyFill="1" applyBorder="1" applyAlignment="1">
      <alignment horizontal="center" vertical="center"/>
      <protection/>
    </xf>
    <xf numFmtId="0" fontId="13" fillId="0" borderId="64" xfId="0" applyFont="1" applyFill="1" applyBorder="1" applyAlignment="1">
      <alignment horizontal="left" vertical="center" shrinkToFit="1"/>
    </xf>
    <xf numFmtId="49" fontId="13" fillId="0" borderId="84" xfId="0" applyNumberFormat="1" applyFont="1" applyFill="1" applyBorder="1" applyAlignment="1">
      <alignment horizontal="center" vertical="center" wrapText="1" shrinkToFit="1"/>
    </xf>
    <xf numFmtId="49" fontId="13" fillId="0" borderId="53" xfId="0" applyNumberFormat="1" applyFont="1" applyFill="1" applyBorder="1" applyAlignment="1">
      <alignment horizontal="center" vertical="center" wrapText="1" shrinkToFit="1"/>
    </xf>
    <xf numFmtId="0" fontId="14" fillId="0" borderId="16" xfId="0" applyFont="1" applyBorder="1" applyAlignment="1">
      <alignment vertical="center" shrinkToFit="1"/>
    </xf>
    <xf numFmtId="0" fontId="14" fillId="0" borderId="13" xfId="0" applyFont="1" applyBorder="1" applyAlignment="1">
      <alignment horizontal="center" vertical="center"/>
    </xf>
    <xf numFmtId="49" fontId="14" fillId="0" borderId="63" xfId="0" applyNumberFormat="1" applyFont="1" applyBorder="1" applyAlignment="1">
      <alignment horizontal="center" vertical="center"/>
    </xf>
    <xf numFmtId="0" fontId="28" fillId="0" borderId="82" xfId="65" applyFont="1" applyFill="1" applyBorder="1" applyAlignment="1">
      <alignment vertical="center" shrinkToFit="1"/>
      <protection/>
    </xf>
    <xf numFmtId="0" fontId="28" fillId="0" borderId="81" xfId="0" applyFont="1" applyFill="1" applyBorder="1" applyAlignment="1">
      <alignment horizontal="center" vertical="center"/>
    </xf>
    <xf numFmtId="49" fontId="28" fillId="0" borderId="81" xfId="65" applyNumberFormat="1" applyFont="1" applyFill="1" applyBorder="1" applyAlignment="1">
      <alignment horizontal="center" vertical="center"/>
      <protection/>
    </xf>
    <xf numFmtId="0" fontId="28" fillId="0" borderId="66" xfId="0" applyFont="1" applyFill="1" applyBorder="1" applyAlignment="1">
      <alignment horizontal="left" vertical="center"/>
    </xf>
    <xf numFmtId="0" fontId="28" fillId="0" borderId="57" xfId="0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78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49" fontId="13" fillId="0" borderId="79" xfId="0" applyNumberFormat="1" applyFont="1" applyFill="1" applyBorder="1" applyAlignment="1">
      <alignment horizontal="center" vertical="center" wrapText="1"/>
    </xf>
    <xf numFmtId="49" fontId="13" fillId="0" borderId="70" xfId="0" applyNumberFormat="1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left" vertical="center"/>
    </xf>
    <xf numFmtId="49" fontId="27" fillId="0" borderId="49" xfId="0" applyNumberFormat="1" applyFont="1" applyFill="1" applyBorder="1" applyAlignment="1">
      <alignment horizontal="center" vertical="center" wrapText="1"/>
    </xf>
    <xf numFmtId="49" fontId="27" fillId="0" borderId="50" xfId="0" applyNumberFormat="1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78" xfId="0" applyNumberFormat="1" applyFont="1" applyFill="1" applyBorder="1" applyAlignment="1">
      <alignment horizontal="center" vertical="center" shrinkToFit="1"/>
    </xf>
    <xf numFmtId="49" fontId="13" fillId="0" borderId="70" xfId="0" applyNumberFormat="1" applyFont="1" applyFill="1" applyBorder="1" applyAlignment="1">
      <alignment horizontal="center" vertical="center" wrapText="1" shrinkToFit="1"/>
    </xf>
    <xf numFmtId="49" fontId="141" fillId="35" borderId="37" xfId="64" applyNumberFormat="1" applyFont="1" applyFill="1" applyBorder="1" applyAlignment="1" quotePrefix="1">
      <alignment horizontal="center" vertical="center" wrapText="1"/>
      <protection/>
    </xf>
    <xf numFmtId="0" fontId="12" fillId="0" borderId="7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89" xfId="0" applyFont="1" applyBorder="1" applyAlignment="1">
      <alignment horizontal="center" vertical="center"/>
    </xf>
    <xf numFmtId="185" fontId="136" fillId="33" borderId="15" xfId="0" applyNumberFormat="1" applyFont="1" applyFill="1" applyBorder="1" applyAlignment="1">
      <alignment horizontal="center" vertical="center" shrinkToFit="1"/>
    </xf>
    <xf numFmtId="49" fontId="135" fillId="33" borderId="13" xfId="0" applyNumberFormat="1" applyFont="1" applyFill="1" applyBorder="1" applyAlignment="1">
      <alignment horizontal="center" vertical="center" shrinkToFit="1"/>
    </xf>
    <xf numFmtId="49" fontId="143" fillId="33" borderId="15" xfId="0" applyNumberFormat="1" applyFont="1" applyFill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 shrinkToFit="1"/>
    </xf>
    <xf numFmtId="49" fontId="144" fillId="33" borderId="53" xfId="0" applyNumberFormat="1" applyFont="1" applyFill="1" applyBorder="1" applyAlignment="1">
      <alignment horizontal="center" vertical="center" shrinkToFit="1"/>
    </xf>
    <xf numFmtId="0" fontId="13" fillId="0" borderId="78" xfId="0" applyFont="1" applyBorder="1" applyAlignment="1">
      <alignment horizontal="center" vertical="center"/>
    </xf>
    <xf numFmtId="0" fontId="136" fillId="33" borderId="78" xfId="0" applyFont="1" applyFill="1" applyBorder="1" applyAlignment="1">
      <alignment horizontal="center" vertical="center" shrinkToFit="1"/>
    </xf>
    <xf numFmtId="0" fontId="136" fillId="33" borderId="71" xfId="0" applyFont="1" applyFill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/>
    </xf>
    <xf numFmtId="49" fontId="135" fillId="33" borderId="57" xfId="0" applyNumberFormat="1" applyFont="1" applyFill="1" applyBorder="1" applyAlignment="1">
      <alignment horizontal="center" vertical="center" shrinkToFit="1"/>
    </xf>
    <xf numFmtId="49" fontId="143" fillId="33" borderId="54" xfId="0" applyNumberFormat="1" applyFont="1" applyFill="1" applyBorder="1" applyAlignment="1">
      <alignment horizontal="center" vertical="center" wrapText="1"/>
    </xf>
    <xf numFmtId="0" fontId="136" fillId="33" borderId="16" xfId="0" applyFont="1" applyFill="1" applyBorder="1" applyAlignment="1">
      <alignment horizontal="center" vertical="center" shrinkToFit="1"/>
    </xf>
    <xf numFmtId="49" fontId="144" fillId="33" borderId="70" xfId="0" applyNumberFormat="1" applyFont="1" applyFill="1" applyBorder="1" applyAlignment="1">
      <alignment horizontal="center" vertical="center" shrinkToFit="1"/>
    </xf>
    <xf numFmtId="49" fontId="145" fillId="33" borderId="53" xfId="0" applyNumberFormat="1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/>
    </xf>
    <xf numFmtId="49" fontId="11" fillId="0" borderId="78" xfId="0" applyNumberFormat="1" applyFont="1" applyBorder="1" applyAlignment="1">
      <alignment horizontal="center" vertical="center" shrinkToFit="1"/>
    </xf>
    <xf numFmtId="49" fontId="144" fillId="33" borderId="71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49" fontId="135" fillId="33" borderId="64" xfId="0" applyNumberFormat="1" applyFont="1" applyFill="1" applyBorder="1" applyAlignment="1">
      <alignment horizontal="center" vertical="center" shrinkToFit="1"/>
    </xf>
    <xf numFmtId="49" fontId="13" fillId="0" borderId="57" xfId="0" applyNumberFormat="1" applyFont="1" applyFill="1" applyBorder="1" applyAlignment="1">
      <alignment horizontal="center" vertical="center" wrapText="1"/>
    </xf>
    <xf numFmtId="49" fontId="58" fillId="33" borderId="46" xfId="0" applyNumberFormat="1" applyFont="1" applyFill="1" applyBorder="1" applyAlignment="1">
      <alignment horizontal="center" vertical="center" wrapText="1"/>
    </xf>
    <xf numFmtId="49" fontId="13" fillId="0" borderId="78" xfId="0" applyNumberFormat="1" applyFont="1" applyFill="1" applyBorder="1" applyAlignment="1">
      <alignment horizontal="center" vertical="center" wrapText="1"/>
    </xf>
    <xf numFmtId="49" fontId="13" fillId="33" borderId="83" xfId="0" applyNumberFormat="1" applyFont="1" applyFill="1" applyBorder="1" applyAlignment="1">
      <alignment horizontal="center" vertical="center" wrapText="1"/>
    </xf>
    <xf numFmtId="49" fontId="58" fillId="33" borderId="83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139" fillId="0" borderId="71" xfId="0" applyFont="1" applyFill="1" applyBorder="1" applyAlignment="1">
      <alignment horizontal="center" vertical="center" shrinkToFit="1"/>
    </xf>
    <xf numFmtId="0" fontId="42" fillId="0" borderId="38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 shrinkToFit="1"/>
    </xf>
    <xf numFmtId="49" fontId="13" fillId="0" borderId="82" xfId="0" applyNumberFormat="1" applyFont="1" applyFill="1" applyBorder="1" applyAlignment="1">
      <alignment horizontal="center" vertical="center" shrinkToFit="1"/>
    </xf>
    <xf numFmtId="49" fontId="139" fillId="0" borderId="82" xfId="0" applyNumberFormat="1" applyFont="1" applyFill="1" applyBorder="1" applyAlignment="1">
      <alignment horizontal="center" vertical="center" shrinkToFit="1"/>
    </xf>
    <xf numFmtId="49" fontId="58" fillId="33" borderId="84" xfId="0" applyNumberFormat="1" applyFont="1" applyFill="1" applyBorder="1" applyAlignment="1">
      <alignment horizontal="center" vertical="center" wrapText="1"/>
    </xf>
    <xf numFmtId="49" fontId="13" fillId="33" borderId="36" xfId="0" applyNumberFormat="1" applyFont="1" applyFill="1" applyBorder="1" applyAlignment="1">
      <alignment horizontal="center" vertical="center" wrapText="1"/>
    </xf>
    <xf numFmtId="49" fontId="58" fillId="33" borderId="36" xfId="0" applyNumberFormat="1" applyFont="1" applyFill="1" applyBorder="1" applyAlignment="1">
      <alignment horizontal="center" vertical="center" wrapText="1"/>
    </xf>
    <xf numFmtId="49" fontId="13" fillId="33" borderId="84" xfId="0" applyNumberFormat="1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/>
    </xf>
    <xf numFmtId="49" fontId="139" fillId="0" borderId="83" xfId="0" applyNumberFormat="1" applyFont="1" applyFill="1" applyBorder="1" applyAlignment="1">
      <alignment horizontal="center" vertical="center" shrinkToFit="1"/>
    </xf>
    <xf numFmtId="49" fontId="14" fillId="0" borderId="59" xfId="0" applyNumberFormat="1" applyFont="1" applyBorder="1" applyAlignment="1">
      <alignment horizontal="center" vertical="center"/>
    </xf>
    <xf numFmtId="49" fontId="133" fillId="33" borderId="57" xfId="0" applyNumberFormat="1" applyFont="1" applyFill="1" applyBorder="1" applyAlignment="1" quotePrefix="1">
      <alignment horizontal="center" vertical="center" wrapText="1"/>
    </xf>
    <xf numFmtId="49" fontId="135" fillId="33" borderId="10" xfId="0" applyNumberFormat="1" applyFont="1" applyFill="1" applyBorder="1" applyAlignment="1" quotePrefix="1">
      <alignment horizontal="center" vertical="center" wrapText="1"/>
    </xf>
    <xf numFmtId="49" fontId="135" fillId="33" borderId="90" xfId="0" applyNumberFormat="1" applyFont="1" applyFill="1" applyBorder="1" applyAlignment="1" quotePrefix="1">
      <alignment horizontal="center" vertical="center" wrapText="1"/>
    </xf>
    <xf numFmtId="191" fontId="133" fillId="33" borderId="78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91" fontId="135" fillId="33" borderId="52" xfId="0" applyNumberFormat="1" applyFont="1" applyFill="1" applyBorder="1" applyAlignment="1">
      <alignment horizontal="center" vertical="center" wrapText="1"/>
    </xf>
    <xf numFmtId="49" fontId="133" fillId="33" borderId="91" xfId="0" applyNumberFormat="1" applyFont="1" applyFill="1" applyBorder="1" applyAlignment="1" quotePrefix="1">
      <alignment horizontal="center" vertical="center" wrapText="1"/>
    </xf>
    <xf numFmtId="191" fontId="133" fillId="33" borderId="79" xfId="0" applyNumberFormat="1" applyFont="1" applyFill="1" applyBorder="1" applyAlignment="1">
      <alignment horizontal="center" vertical="center" wrapText="1"/>
    </xf>
    <xf numFmtId="191" fontId="135" fillId="33" borderId="10" xfId="0" applyNumberFormat="1" applyFont="1" applyFill="1" applyBorder="1" applyAlignment="1">
      <alignment horizontal="center" vertical="center" wrapText="1"/>
    </xf>
    <xf numFmtId="191" fontId="133" fillId="33" borderId="70" xfId="0" applyNumberFormat="1" applyFont="1" applyFill="1" applyBorder="1" applyAlignment="1">
      <alignment horizontal="center" vertical="center" wrapText="1"/>
    </xf>
    <xf numFmtId="49" fontId="133" fillId="33" borderId="92" xfId="0" applyNumberFormat="1" applyFont="1" applyFill="1" applyBorder="1" applyAlignment="1" quotePrefix="1">
      <alignment horizontal="center" vertical="center" wrapText="1"/>
    </xf>
    <xf numFmtId="49" fontId="135" fillId="33" borderId="93" xfId="0" applyNumberFormat="1" applyFont="1" applyFill="1" applyBorder="1" applyAlignment="1" quotePrefix="1">
      <alignment horizontal="center" vertical="center" wrapText="1"/>
    </xf>
    <xf numFmtId="49" fontId="133" fillId="33" borderId="70" xfId="0" applyNumberFormat="1" applyFont="1" applyFill="1" applyBorder="1" applyAlignment="1" quotePrefix="1">
      <alignment horizontal="center" vertical="center" wrapText="1"/>
    </xf>
    <xf numFmtId="49" fontId="135" fillId="33" borderId="52" xfId="0" applyNumberFormat="1" applyFont="1" applyFill="1" applyBorder="1" applyAlignment="1" quotePrefix="1">
      <alignment horizontal="center" vertical="center" wrapText="1"/>
    </xf>
    <xf numFmtId="49" fontId="135" fillId="33" borderId="92" xfId="0" applyNumberFormat="1" applyFont="1" applyFill="1" applyBorder="1" applyAlignment="1" quotePrefix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35" fillId="33" borderId="91" xfId="0" applyNumberFormat="1" applyFont="1" applyFill="1" applyBorder="1" applyAlignment="1" quotePrefix="1">
      <alignment horizontal="center" vertical="center" wrapText="1"/>
    </xf>
    <xf numFmtId="49" fontId="133" fillId="33" borderId="79" xfId="0" applyNumberFormat="1" applyFont="1" applyFill="1" applyBorder="1" applyAlignment="1" quotePrefix="1">
      <alignment horizontal="center" vertical="center" wrapText="1"/>
    </xf>
    <xf numFmtId="49" fontId="135" fillId="33" borderId="23" xfId="0" applyNumberFormat="1" applyFont="1" applyFill="1" applyBorder="1" applyAlignment="1" quotePrefix="1">
      <alignment horizontal="center" vertical="center" wrapText="1"/>
    </xf>
    <xf numFmtId="49" fontId="135" fillId="33" borderId="94" xfId="0" applyNumberFormat="1" applyFont="1" applyFill="1" applyBorder="1" applyAlignment="1" quotePrefix="1">
      <alignment horizontal="center" vertical="center" wrapText="1"/>
    </xf>
    <xf numFmtId="49" fontId="135" fillId="33" borderId="95" xfId="0" applyNumberFormat="1" applyFont="1" applyFill="1" applyBorder="1" applyAlignment="1" quotePrefix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185" fontId="135" fillId="33" borderId="94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49" fontId="135" fillId="33" borderId="10" xfId="0" applyNumberFormat="1" applyFont="1" applyFill="1" applyBorder="1" applyAlignment="1">
      <alignment horizontal="center" vertical="center" wrapText="1"/>
    </xf>
    <xf numFmtId="49" fontId="135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2" fillId="33" borderId="10" xfId="0" applyNumberFormat="1" applyFont="1" applyFill="1" applyBorder="1" applyAlignment="1">
      <alignment horizontal="center" vertical="center" wrapText="1"/>
    </xf>
    <xf numFmtId="49" fontId="133" fillId="33" borderId="54" xfId="0" applyNumberFormat="1" applyFont="1" applyFill="1" applyBorder="1" applyAlignment="1">
      <alignment horizontal="center" vertical="center" wrapText="1" shrinkToFit="1"/>
    </xf>
    <xf numFmtId="0" fontId="38" fillId="0" borderId="37" xfId="0" applyFont="1" applyBorder="1" applyAlignment="1">
      <alignment horizontal="center" vertical="center"/>
    </xf>
    <xf numFmtId="49" fontId="12" fillId="33" borderId="49" xfId="0" applyNumberFormat="1" applyFont="1" applyFill="1" applyBorder="1" applyAlignment="1">
      <alignment horizontal="center" vertical="center" wrapText="1"/>
    </xf>
    <xf numFmtId="49" fontId="135" fillId="33" borderId="39" xfId="0" applyNumberFormat="1" applyFont="1" applyFill="1" applyBorder="1" applyAlignment="1">
      <alignment horizontal="center" vertical="center" wrapText="1"/>
    </xf>
    <xf numFmtId="49" fontId="135" fillId="33" borderId="39" xfId="0" applyNumberFormat="1" applyFont="1" applyFill="1" applyBorder="1" applyAlignment="1">
      <alignment horizontal="center" vertical="center" shrinkToFit="1"/>
    </xf>
    <xf numFmtId="49" fontId="12" fillId="33" borderId="39" xfId="0" applyNumberFormat="1" applyFont="1" applyFill="1" applyBorder="1" applyAlignment="1">
      <alignment horizontal="center" vertical="center" shrinkToFit="1"/>
    </xf>
    <xf numFmtId="49" fontId="133" fillId="33" borderId="39" xfId="0" applyNumberFormat="1" applyFont="1" applyFill="1" applyBorder="1" applyAlignment="1">
      <alignment horizontal="center" vertical="center" wrapText="1"/>
    </xf>
    <xf numFmtId="49" fontId="133" fillId="33" borderId="71" xfId="0" applyNumberFormat="1" applyFont="1" applyFill="1" applyBorder="1" applyAlignment="1">
      <alignment horizontal="center" vertical="center" shrinkToFit="1"/>
    </xf>
    <xf numFmtId="49" fontId="133" fillId="33" borderId="49" xfId="0" applyNumberFormat="1" applyFont="1" applyFill="1" applyBorder="1" applyAlignment="1">
      <alignment horizontal="center" vertical="center" wrapText="1" shrinkToFit="1"/>
    </xf>
    <xf numFmtId="0" fontId="12" fillId="0" borderId="45" xfId="0" applyFont="1" applyFill="1" applyBorder="1" applyAlignment="1">
      <alignment vertical="center" shrinkToFit="1"/>
    </xf>
    <xf numFmtId="0" fontId="13" fillId="0" borderId="34" xfId="0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49" fontId="14" fillId="0" borderId="47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49" fontId="12" fillId="0" borderId="34" xfId="0" applyNumberFormat="1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vertical="center" shrinkToFit="1"/>
    </xf>
    <xf numFmtId="0" fontId="18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/>
    </xf>
    <xf numFmtId="49" fontId="14" fillId="0" borderId="71" xfId="0" applyNumberFormat="1" applyFont="1" applyFill="1" applyBorder="1" applyAlignment="1">
      <alignment horizontal="center" vertical="center"/>
    </xf>
    <xf numFmtId="49" fontId="142" fillId="33" borderId="52" xfId="0" applyNumberFormat="1" applyFont="1" applyFill="1" applyBorder="1" applyAlignment="1">
      <alignment horizontal="center" vertical="center" wrapText="1"/>
    </xf>
    <xf numFmtId="49" fontId="133" fillId="33" borderId="50" xfId="0" applyNumberFormat="1" applyFont="1" applyFill="1" applyBorder="1" applyAlignment="1">
      <alignment horizontal="center" vertical="center" shrinkToFit="1"/>
    </xf>
    <xf numFmtId="49" fontId="133" fillId="33" borderId="53" xfId="0" applyNumberFormat="1" applyFont="1" applyFill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49" fontId="14" fillId="0" borderId="67" xfId="0" applyNumberFormat="1" applyFont="1" applyFill="1" applyBorder="1" applyAlignment="1">
      <alignment horizontal="center" vertical="center"/>
    </xf>
    <xf numFmtId="49" fontId="14" fillId="0" borderId="64" xfId="0" applyNumberFormat="1" applyFont="1" applyFill="1" applyBorder="1" applyAlignment="1">
      <alignment horizontal="center" vertical="center"/>
    </xf>
    <xf numFmtId="49" fontId="12" fillId="33" borderId="74" xfId="0" applyNumberFormat="1" applyFont="1" applyFill="1" applyBorder="1" applyAlignment="1">
      <alignment horizontal="center" vertical="center" wrapText="1"/>
    </xf>
    <xf numFmtId="49" fontId="135" fillId="33" borderId="23" xfId="0" applyNumberFormat="1" applyFont="1" applyFill="1" applyBorder="1" applyAlignment="1">
      <alignment horizontal="center" vertical="center" wrapText="1"/>
    </xf>
    <xf numFmtId="49" fontId="135" fillId="33" borderId="23" xfId="0" applyNumberFormat="1" applyFont="1" applyFill="1" applyBorder="1" applyAlignment="1">
      <alignment horizontal="center" vertical="center" shrinkToFit="1"/>
    </xf>
    <xf numFmtId="49" fontId="12" fillId="33" borderId="23" xfId="0" applyNumberFormat="1" applyFont="1" applyFill="1" applyBorder="1" applyAlignment="1">
      <alignment horizontal="center" vertical="center" shrinkToFit="1"/>
    </xf>
    <xf numFmtId="49" fontId="133" fillId="33" borderId="23" xfId="0" applyNumberFormat="1" applyFont="1" applyFill="1" applyBorder="1" applyAlignment="1">
      <alignment horizontal="center" vertical="center" wrapText="1"/>
    </xf>
    <xf numFmtId="49" fontId="133" fillId="33" borderId="74" xfId="0" applyNumberFormat="1" applyFont="1" applyFill="1" applyBorder="1" applyAlignment="1">
      <alignment horizontal="center" vertical="center" wrapText="1" shrinkToFit="1"/>
    </xf>
    <xf numFmtId="49" fontId="133" fillId="33" borderId="80" xfId="0" applyNumberFormat="1" applyFont="1" applyFill="1" applyBorder="1" applyAlignment="1">
      <alignment horizontal="center" vertical="center" shrinkToFit="1"/>
    </xf>
    <xf numFmtId="49" fontId="133" fillId="33" borderId="40" xfId="0" applyNumberFormat="1" applyFont="1" applyFill="1" applyBorder="1" applyAlignment="1">
      <alignment horizontal="center" vertical="center" wrapText="1"/>
    </xf>
    <xf numFmtId="49" fontId="133" fillId="33" borderId="67" xfId="0" applyNumberFormat="1" applyFont="1" applyFill="1" applyBorder="1" applyAlignment="1">
      <alignment horizontal="center" vertical="center" wrapText="1" shrinkToFit="1"/>
    </xf>
    <xf numFmtId="49" fontId="133" fillId="33" borderId="64" xfId="0" applyNumberFormat="1" applyFont="1" applyFill="1" applyBorder="1" applyAlignment="1">
      <alignment horizontal="center" vertical="center" shrinkToFit="1"/>
    </xf>
    <xf numFmtId="0" fontId="53" fillId="0" borderId="38" xfId="0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7" fillId="0" borderId="12" xfId="64" applyNumberFormat="1" applyFont="1" applyFill="1" applyBorder="1" applyAlignment="1">
      <alignment horizontal="center" vertical="center" wrapText="1"/>
      <protection/>
    </xf>
    <xf numFmtId="49" fontId="28" fillId="33" borderId="12" xfId="0" applyNumberFormat="1" applyFont="1" applyFill="1" applyBorder="1" applyAlignment="1">
      <alignment horizontal="center" vertical="center" wrapText="1" shrinkToFit="1"/>
    </xf>
    <xf numFmtId="49" fontId="137" fillId="0" borderId="74" xfId="64" applyNumberFormat="1" applyFont="1" applyFill="1" applyBorder="1" applyAlignment="1" quotePrefix="1">
      <alignment horizontal="center" vertical="center" wrapText="1"/>
      <protection/>
    </xf>
    <xf numFmtId="0" fontId="13" fillId="0" borderId="37" xfId="0" applyFont="1" applyBorder="1" applyAlignment="1">
      <alignment horizontal="center" vertical="center"/>
    </xf>
    <xf numFmtId="49" fontId="137" fillId="33" borderId="78" xfId="0" applyNumberFormat="1" applyFont="1" applyFill="1" applyBorder="1" applyAlignment="1">
      <alignment horizontal="center" vertical="center"/>
    </xf>
    <xf numFmtId="49" fontId="28" fillId="33" borderId="68" xfId="65" applyNumberFormat="1" applyFont="1" applyFill="1" applyBorder="1" applyAlignment="1">
      <alignment horizontal="center" vertical="center"/>
      <protection/>
    </xf>
    <xf numFmtId="49" fontId="13" fillId="33" borderId="39" xfId="0" applyNumberFormat="1" applyFont="1" applyFill="1" applyBorder="1" applyAlignment="1">
      <alignment horizontal="center" vertical="center"/>
    </xf>
    <xf numFmtId="49" fontId="27" fillId="33" borderId="83" xfId="65" applyNumberFormat="1" applyFont="1" applyFill="1" applyBorder="1" applyAlignment="1">
      <alignment horizontal="center" vertical="center"/>
      <protection/>
    </xf>
    <xf numFmtId="49" fontId="28" fillId="0" borderId="83" xfId="65" applyNumberFormat="1" applyFont="1" applyFill="1" applyBorder="1" applyAlignment="1">
      <alignment horizontal="center" vertical="center"/>
      <protection/>
    </xf>
    <xf numFmtId="0" fontId="13" fillId="0" borderId="38" xfId="0" applyFont="1" applyBorder="1" applyAlignment="1">
      <alignment horizontal="center" vertical="center"/>
    </xf>
    <xf numFmtId="49" fontId="137" fillId="33" borderId="16" xfId="0" applyNumberFormat="1" applyFont="1" applyFill="1" applyBorder="1" applyAlignment="1">
      <alignment horizontal="center" vertical="center"/>
    </xf>
    <xf numFmtId="49" fontId="137" fillId="0" borderId="50" xfId="64" applyNumberFormat="1" applyFont="1" applyFill="1" applyBorder="1" applyAlignment="1">
      <alignment horizontal="center" vertical="center" wrapText="1"/>
      <protection/>
    </xf>
    <xf numFmtId="49" fontId="13" fillId="33" borderId="67" xfId="0" applyNumberFormat="1" applyFont="1" applyFill="1" applyBorder="1" applyAlignment="1">
      <alignment horizontal="center" vertical="center"/>
    </xf>
    <xf numFmtId="49" fontId="13" fillId="33" borderId="47" xfId="0" applyNumberFormat="1" applyFont="1" applyFill="1" applyBorder="1" applyAlignment="1">
      <alignment horizontal="center" vertical="center"/>
    </xf>
    <xf numFmtId="49" fontId="28" fillId="33" borderId="50" xfId="0" applyNumberFormat="1" applyFont="1" applyFill="1" applyBorder="1" applyAlignment="1">
      <alignment horizontal="center" vertical="center" wrapText="1" shrinkToFit="1"/>
    </xf>
    <xf numFmtId="49" fontId="27" fillId="33" borderId="82" xfId="65" applyNumberFormat="1" applyFont="1" applyFill="1" applyBorder="1" applyAlignment="1">
      <alignment horizontal="center" vertical="center"/>
      <protection/>
    </xf>
    <xf numFmtId="49" fontId="28" fillId="0" borderId="82" xfId="65" applyNumberFormat="1" applyFont="1" applyFill="1" applyBorder="1" applyAlignment="1">
      <alignment horizontal="center" vertical="center"/>
      <protection/>
    </xf>
    <xf numFmtId="49" fontId="28" fillId="33" borderId="40" xfId="65" applyNumberFormat="1" applyFont="1" applyFill="1" applyBorder="1" applyAlignment="1">
      <alignment horizontal="center" vertical="center"/>
      <protection/>
    </xf>
    <xf numFmtId="49" fontId="28" fillId="33" borderId="34" xfId="65" applyNumberFormat="1" applyFont="1" applyFill="1" applyBorder="1" applyAlignment="1">
      <alignment horizontal="center" vertical="center"/>
      <protection/>
    </xf>
    <xf numFmtId="49" fontId="13" fillId="33" borderId="40" xfId="0" applyNumberFormat="1" applyFont="1" applyFill="1" applyBorder="1" applyAlignment="1">
      <alignment horizontal="center" vertical="center"/>
    </xf>
    <xf numFmtId="49" fontId="28" fillId="0" borderId="79" xfId="0" applyNumberFormat="1" applyFont="1" applyFill="1" applyBorder="1" applyAlignment="1">
      <alignment horizontal="center" vertical="center" wrapText="1"/>
    </xf>
    <xf numFmtId="49" fontId="137" fillId="0" borderId="74" xfId="64" applyNumberFormat="1" applyFont="1" applyFill="1" applyBorder="1" applyAlignment="1">
      <alignment horizontal="center" vertical="center" wrapText="1"/>
      <protection/>
    </xf>
    <xf numFmtId="49" fontId="28" fillId="33" borderId="74" xfId="0" applyNumberFormat="1" applyFont="1" applyFill="1" applyBorder="1" applyAlignment="1">
      <alignment horizontal="center" vertical="center" wrapText="1" shrinkToFi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137" fillId="0" borderId="47" xfId="64" applyNumberFormat="1" applyFont="1" applyFill="1" applyBorder="1" applyAlignment="1">
      <alignment horizontal="center" vertical="center" wrapText="1"/>
      <protection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79" xfId="0" applyNumberFormat="1" applyFont="1" applyFill="1" applyBorder="1" applyAlignment="1">
      <alignment horizontal="center" vertical="center"/>
    </xf>
    <xf numFmtId="0" fontId="137" fillId="33" borderId="74" xfId="0" applyFont="1" applyFill="1" applyBorder="1" applyAlignment="1">
      <alignment horizontal="center" vertical="center"/>
    </xf>
    <xf numFmtId="49" fontId="27" fillId="0" borderId="80" xfId="65" applyNumberFormat="1" applyFont="1" applyFill="1" applyBorder="1" applyAlignment="1">
      <alignment horizontal="center" vertical="center" wrapText="1"/>
      <protection/>
    </xf>
    <xf numFmtId="49" fontId="28" fillId="0" borderId="80" xfId="65" applyNumberFormat="1" applyFont="1" applyFill="1" applyBorder="1" applyAlignment="1">
      <alignment horizontal="center" vertical="center" wrapText="1"/>
      <protection/>
    </xf>
    <xf numFmtId="0" fontId="6" fillId="0" borderId="56" xfId="0" applyFont="1" applyBorder="1" applyAlignment="1">
      <alignment horizontal="center" vertical="center"/>
    </xf>
    <xf numFmtId="49" fontId="137" fillId="0" borderId="48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49" fontId="137" fillId="0" borderId="50" xfId="64" applyNumberFormat="1" applyFont="1" applyFill="1" applyBorder="1" applyAlignment="1" quotePrefix="1">
      <alignment horizontal="center" vertical="center" wrapText="1"/>
      <protection/>
    </xf>
    <xf numFmtId="0" fontId="27" fillId="0" borderId="53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137" fillId="33" borderId="48" xfId="0" applyFont="1" applyFill="1" applyBorder="1" applyAlignment="1">
      <alignment horizontal="center" vertical="center"/>
    </xf>
    <xf numFmtId="49" fontId="27" fillId="0" borderId="96" xfId="65" applyNumberFormat="1" applyFont="1" applyFill="1" applyBorder="1" applyAlignment="1">
      <alignment horizontal="center" vertical="center" wrapText="1"/>
      <protection/>
    </xf>
    <xf numFmtId="49" fontId="28" fillId="0" borderId="51" xfId="0" applyNumberFormat="1" applyFont="1" applyFill="1" applyBorder="1" applyAlignment="1">
      <alignment horizontal="center" vertical="center"/>
    </xf>
    <xf numFmtId="49" fontId="137" fillId="33" borderId="48" xfId="0" applyNumberFormat="1" applyFont="1" applyFill="1" applyBorder="1" applyAlignment="1">
      <alignment horizontal="center" vertical="center" shrinkToFit="1"/>
    </xf>
    <xf numFmtId="49" fontId="137" fillId="0" borderId="34" xfId="64" applyNumberFormat="1" applyFont="1" applyFill="1" applyBorder="1" applyAlignment="1" quotePrefix="1">
      <alignment horizontal="center" vertical="center" wrapText="1"/>
      <protection/>
    </xf>
    <xf numFmtId="49" fontId="137" fillId="0" borderId="47" xfId="64" applyNumberFormat="1" applyFont="1" applyFill="1" applyBorder="1" applyAlignment="1" quotePrefix="1">
      <alignment horizontal="center" vertical="center" wrapText="1"/>
      <protection/>
    </xf>
    <xf numFmtId="49" fontId="137" fillId="0" borderId="34" xfId="0" applyNumberFormat="1" applyFont="1" applyFill="1" applyBorder="1" applyAlignment="1">
      <alignment horizontal="center" vertical="center" wrapText="1"/>
    </xf>
    <xf numFmtId="0" fontId="137" fillId="33" borderId="47" xfId="0" applyFont="1" applyFill="1" applyBorder="1" applyAlignment="1">
      <alignment horizontal="center" vertical="center"/>
    </xf>
    <xf numFmtId="49" fontId="27" fillId="0" borderId="15" xfId="65" applyNumberFormat="1" applyFont="1" applyFill="1" applyBorder="1" applyAlignment="1">
      <alignment horizontal="center" vertical="center" wrapText="1"/>
      <protection/>
    </xf>
    <xf numFmtId="49" fontId="137" fillId="0" borderId="47" xfId="0" applyNumberFormat="1" applyFont="1" applyFill="1" applyBorder="1" applyAlignment="1">
      <alignment horizontal="center" vertical="center" wrapText="1"/>
    </xf>
    <xf numFmtId="185" fontId="27" fillId="0" borderId="80" xfId="0" applyNumberFormat="1" applyFont="1" applyFill="1" applyBorder="1" applyAlignment="1">
      <alignment horizontal="center" vertical="center"/>
    </xf>
    <xf numFmtId="185" fontId="28" fillId="0" borderId="71" xfId="0" applyNumberFormat="1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 shrinkToFit="1"/>
    </xf>
    <xf numFmtId="49" fontId="18" fillId="0" borderId="70" xfId="0" applyNumberFormat="1" applyFont="1" applyFill="1" applyBorder="1" applyAlignment="1">
      <alignment horizontal="center" vertical="center" wrapText="1" shrinkToFit="1"/>
    </xf>
    <xf numFmtId="185" fontId="18" fillId="0" borderId="61" xfId="0" applyNumberFormat="1" applyFont="1" applyFill="1" applyBorder="1" applyAlignment="1">
      <alignment horizontal="center" vertical="center" shrinkToFit="1"/>
    </xf>
    <xf numFmtId="185" fontId="18" fillId="0" borderId="63" xfId="0" applyNumberFormat="1" applyFont="1" applyFill="1" applyBorder="1" applyAlignment="1">
      <alignment horizontal="center" vertical="center" shrinkToFit="1"/>
    </xf>
    <xf numFmtId="185" fontId="13" fillId="0" borderId="64" xfId="0" applyNumberFormat="1" applyFont="1" applyFill="1" applyBorder="1" applyAlignment="1">
      <alignment horizontal="center" vertical="center" shrinkToFit="1"/>
    </xf>
    <xf numFmtId="185" fontId="13" fillId="0" borderId="15" xfId="0" applyNumberFormat="1" applyFont="1" applyFill="1" applyBorder="1" applyAlignment="1">
      <alignment horizontal="center" vertical="center" shrinkToFit="1"/>
    </xf>
    <xf numFmtId="191" fontId="18" fillId="0" borderId="63" xfId="0" applyNumberFormat="1" applyFont="1" applyFill="1" applyBorder="1" applyAlignment="1">
      <alignment horizontal="center" vertical="center" shrinkToFit="1"/>
    </xf>
    <xf numFmtId="191" fontId="13" fillId="0" borderId="15" xfId="0" applyNumberFormat="1" applyFont="1" applyFill="1" applyBorder="1" applyAlignment="1">
      <alignment horizontal="center" vertical="center" shrinkToFit="1"/>
    </xf>
    <xf numFmtId="49" fontId="27" fillId="0" borderId="79" xfId="0" applyNumberFormat="1" applyFont="1" applyFill="1" applyBorder="1" applyAlignment="1">
      <alignment horizontal="center" vertical="center" wrapText="1"/>
    </xf>
    <xf numFmtId="49" fontId="27" fillId="0" borderId="74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8" fillId="0" borderId="74" xfId="0" applyNumberFormat="1" applyFont="1" applyFill="1" applyBorder="1" applyAlignment="1">
      <alignment horizontal="center" vertical="center" wrapText="1"/>
    </xf>
    <xf numFmtId="49" fontId="27" fillId="0" borderId="80" xfId="0" applyNumberFormat="1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/>
    </xf>
    <xf numFmtId="49" fontId="13" fillId="0" borderId="87" xfId="0" applyNumberFormat="1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49" fontId="18" fillId="0" borderId="71" xfId="0" applyNumberFormat="1" applyFont="1" applyFill="1" applyBorder="1" applyAlignment="1">
      <alignment horizontal="center" vertical="center"/>
    </xf>
    <xf numFmtId="49" fontId="28" fillId="0" borderId="53" xfId="0" applyNumberFormat="1" applyFont="1" applyFill="1" applyBorder="1" applyAlignment="1">
      <alignment horizontal="center" vertical="center"/>
    </xf>
    <xf numFmtId="49" fontId="18" fillId="0" borderId="64" xfId="0" applyNumberFormat="1" applyFont="1" applyFill="1" applyBorder="1" applyAlignment="1">
      <alignment horizontal="center" vertical="center"/>
    </xf>
    <xf numFmtId="49" fontId="27" fillId="0" borderId="53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 wrapText="1"/>
    </xf>
    <xf numFmtId="49" fontId="28" fillId="0" borderId="71" xfId="0" applyNumberFormat="1" applyFont="1" applyFill="1" applyBorder="1" applyAlignment="1">
      <alignment horizontal="center" vertical="center"/>
    </xf>
    <xf numFmtId="49" fontId="28" fillId="0" borderId="97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49" fontId="28" fillId="0" borderId="61" xfId="0" applyNumberFormat="1" applyFont="1" applyFill="1" applyBorder="1" applyAlignment="1">
      <alignment horizontal="center" vertical="center" wrapText="1"/>
    </xf>
    <xf numFmtId="49" fontId="28" fillId="0" borderId="47" xfId="0" applyNumberFormat="1" applyFont="1" applyFill="1" applyBorder="1" applyAlignment="1">
      <alignment horizontal="center" vertical="center" wrapText="1"/>
    </xf>
    <xf numFmtId="49" fontId="27" fillId="0" borderId="64" xfId="0" applyNumberFormat="1" applyFont="1" applyFill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191" fontId="27" fillId="0" borderId="67" xfId="0" applyNumberFormat="1" applyFont="1" applyFill="1" applyBorder="1" applyAlignment="1">
      <alignment horizontal="center" vertical="center"/>
    </xf>
    <xf numFmtId="191" fontId="27" fillId="0" borderId="47" xfId="0" applyNumberFormat="1" applyFont="1" applyFill="1" applyBorder="1" applyAlignment="1">
      <alignment horizontal="center" vertical="center"/>
    </xf>
    <xf numFmtId="191" fontId="28" fillId="0" borderId="61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/>
    </xf>
    <xf numFmtId="191" fontId="28" fillId="0" borderId="67" xfId="0" applyNumberFormat="1" applyFont="1" applyFill="1" applyBorder="1" applyAlignment="1">
      <alignment horizontal="center" vertical="center"/>
    </xf>
    <xf numFmtId="191" fontId="28" fillId="0" borderId="47" xfId="0" applyNumberFormat="1" applyFont="1" applyFill="1" applyBorder="1" applyAlignment="1">
      <alignment horizontal="center" vertical="center"/>
    </xf>
    <xf numFmtId="191" fontId="18" fillId="0" borderId="67" xfId="0" applyNumberFormat="1" applyFont="1" applyFill="1" applyBorder="1" applyAlignment="1">
      <alignment horizontal="center" vertical="center"/>
    </xf>
    <xf numFmtId="191" fontId="18" fillId="0" borderId="47" xfId="0" applyNumberFormat="1" applyFont="1" applyFill="1" applyBorder="1" applyAlignment="1">
      <alignment horizontal="center" vertical="center"/>
    </xf>
    <xf numFmtId="49" fontId="135" fillId="33" borderId="15" xfId="0" applyNumberFormat="1" applyFont="1" applyFill="1" applyBorder="1" applyAlignment="1">
      <alignment horizontal="center" vertical="center"/>
    </xf>
    <xf numFmtId="191" fontId="27" fillId="0" borderId="15" xfId="0" applyNumberFormat="1" applyFont="1" applyFill="1" applyBorder="1" applyAlignment="1">
      <alignment horizontal="center" vertical="center" wrapText="1"/>
    </xf>
    <xf numFmtId="185" fontId="33" fillId="0" borderId="80" xfId="0" applyNumberFormat="1" applyFont="1" applyFill="1" applyBorder="1" applyAlignment="1">
      <alignment horizontal="center" vertical="center"/>
    </xf>
    <xf numFmtId="0" fontId="142" fillId="34" borderId="45" xfId="0" applyFont="1" applyFill="1" applyBorder="1" applyAlignment="1">
      <alignment vertical="center" shrinkToFit="1"/>
    </xf>
    <xf numFmtId="0" fontId="130" fillId="34" borderId="34" xfId="0" applyFont="1" applyFill="1" applyBorder="1" applyAlignment="1">
      <alignment horizontal="center" vertical="center"/>
    </xf>
    <xf numFmtId="49" fontId="142" fillId="34" borderId="49" xfId="0" applyNumberFormat="1" applyFont="1" applyFill="1" applyBorder="1" applyAlignment="1">
      <alignment horizontal="center" vertical="center"/>
    </xf>
    <xf numFmtId="0" fontId="142" fillId="34" borderId="72" xfId="0" applyFont="1" applyFill="1" applyBorder="1" applyAlignment="1">
      <alignment vertical="center" shrinkToFit="1"/>
    </xf>
    <xf numFmtId="191" fontId="33" fillId="0" borderId="61" xfId="0" applyNumberFormat="1" applyFont="1" applyFill="1" applyBorder="1" applyAlignment="1">
      <alignment horizontal="center" vertical="center"/>
    </xf>
    <xf numFmtId="185" fontId="136" fillId="33" borderId="64" xfId="0" applyNumberFormat="1" applyFont="1" applyFill="1" applyBorder="1" applyAlignment="1">
      <alignment horizontal="center" vertical="center" shrinkToFit="1"/>
    </xf>
    <xf numFmtId="0" fontId="142" fillId="34" borderId="64" xfId="0" applyFont="1" applyFill="1" applyBorder="1" applyAlignment="1">
      <alignment vertical="center" shrinkToFit="1"/>
    </xf>
    <xf numFmtId="0" fontId="130" fillId="34" borderId="15" xfId="0" applyFont="1" applyFill="1" applyBorder="1" applyAlignment="1">
      <alignment horizontal="center" vertical="center"/>
    </xf>
    <xf numFmtId="49" fontId="142" fillId="34" borderId="71" xfId="0" applyNumberFormat="1" applyFont="1" applyFill="1" applyBorder="1" applyAlignment="1">
      <alignment horizontal="center" vertical="center"/>
    </xf>
    <xf numFmtId="49" fontId="33" fillId="33" borderId="40" xfId="65" applyNumberFormat="1" applyFont="1" applyFill="1" applyBorder="1" applyAlignment="1">
      <alignment horizontal="center" vertical="center"/>
      <protection/>
    </xf>
    <xf numFmtId="49" fontId="146" fillId="33" borderId="10" xfId="0" applyNumberFormat="1" applyFont="1" applyFill="1" applyBorder="1" applyAlignment="1">
      <alignment horizontal="center" vertical="center" shrinkToFit="1"/>
    </xf>
    <xf numFmtId="49" fontId="24" fillId="33" borderId="10" xfId="0" applyNumberFormat="1" applyFont="1" applyFill="1" applyBorder="1" applyAlignment="1">
      <alignment horizontal="center" vertical="center" shrinkToFit="1"/>
    </xf>
    <xf numFmtId="49" fontId="24" fillId="33" borderId="67" xfId="0" applyNumberFormat="1" applyFont="1" applyFill="1" applyBorder="1" applyAlignment="1">
      <alignment horizontal="center" vertical="center" wrapText="1"/>
    </xf>
    <xf numFmtId="49" fontId="146" fillId="33" borderId="40" xfId="0" applyNumberFormat="1" applyFont="1" applyFill="1" applyBorder="1" applyAlignment="1">
      <alignment horizontal="center" vertical="center" wrapText="1"/>
    </xf>
    <xf numFmtId="49" fontId="146" fillId="33" borderId="40" xfId="0" applyNumberFormat="1" applyFont="1" applyFill="1" applyBorder="1" applyAlignment="1">
      <alignment horizontal="center" vertical="center" shrinkToFit="1"/>
    </xf>
    <xf numFmtId="49" fontId="4" fillId="0" borderId="80" xfId="0" applyNumberFormat="1" applyFont="1" applyFill="1" applyBorder="1" applyAlignment="1">
      <alignment horizontal="center" vertical="center" wrapText="1" shrinkToFit="1"/>
    </xf>
    <xf numFmtId="191" fontId="28" fillId="0" borderId="34" xfId="0" applyNumberFormat="1" applyFont="1" applyFill="1" applyBorder="1" applyAlignment="1">
      <alignment horizontal="center" vertical="center"/>
    </xf>
    <xf numFmtId="49" fontId="28" fillId="0" borderId="52" xfId="0" applyNumberFormat="1" applyFont="1" applyFill="1" applyBorder="1" applyAlignment="1">
      <alignment horizontal="center" vertical="center" wrapText="1"/>
    </xf>
    <xf numFmtId="191" fontId="28" fillId="0" borderId="4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185" fontId="135" fillId="33" borderId="90" xfId="0" applyNumberFormat="1" applyFont="1" applyFill="1" applyBorder="1" applyAlignment="1">
      <alignment horizontal="center" vertical="center" wrapText="1"/>
    </xf>
    <xf numFmtId="49" fontId="146" fillId="33" borderId="23" xfId="0" applyNumberFormat="1" applyFont="1" applyFill="1" applyBorder="1" applyAlignment="1">
      <alignment horizontal="center" vertical="center"/>
    </xf>
    <xf numFmtId="191" fontId="18" fillId="0" borderId="61" xfId="0" applyNumberFormat="1" applyFont="1" applyFill="1" applyBorder="1" applyAlignment="1">
      <alignment horizontal="center" vertical="center" shrinkToFit="1"/>
    </xf>
    <xf numFmtId="191" fontId="18" fillId="0" borderId="79" xfId="0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2" fillId="0" borderId="31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6" xfId="0" applyNumberFormat="1" applyFont="1" applyFill="1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42" fillId="0" borderId="31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37" fillId="33" borderId="89" xfId="0" applyFont="1" applyFill="1" applyBorder="1" applyAlignment="1">
      <alignment horizontal="center" vertical="center"/>
    </xf>
    <xf numFmtId="190" fontId="130" fillId="34" borderId="39" xfId="0" applyNumberFormat="1" applyFont="1" applyFill="1" applyBorder="1" applyAlignment="1">
      <alignment horizontal="center" vertical="center" wrapText="1"/>
    </xf>
    <xf numFmtId="190" fontId="130" fillId="34" borderId="23" xfId="0" applyNumberFormat="1" applyFont="1" applyFill="1" applyBorder="1" applyAlignment="1">
      <alignment horizontal="center" vertical="center" wrapText="1"/>
    </xf>
    <xf numFmtId="190" fontId="130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center" shrinkToFit="1"/>
    </xf>
    <xf numFmtId="20" fontId="51" fillId="0" borderId="0" xfId="0" applyNumberFormat="1" applyFont="1" applyAlignment="1">
      <alignment horizontal="center" shrinkToFit="1"/>
    </xf>
    <xf numFmtId="0" fontId="13" fillId="0" borderId="20" xfId="0" applyFont="1" applyBorder="1" applyAlignment="1">
      <alignment horizontal="center" vertical="center"/>
    </xf>
    <xf numFmtId="0" fontId="53" fillId="0" borderId="31" xfId="64" applyFont="1" applyBorder="1" applyAlignment="1">
      <alignment horizontal="left" vertical="center"/>
      <protection/>
    </xf>
    <xf numFmtId="0" fontId="53" fillId="0" borderId="20" xfId="64" applyFont="1" applyBorder="1" applyAlignment="1">
      <alignment horizontal="left" vertical="center"/>
      <protection/>
    </xf>
    <xf numFmtId="0" fontId="53" fillId="0" borderId="36" xfId="64" applyFont="1" applyBorder="1" applyAlignment="1">
      <alignment horizontal="left" vertical="center"/>
      <protection/>
    </xf>
    <xf numFmtId="0" fontId="16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center" vertical="center"/>
      <protection/>
    </xf>
    <xf numFmtId="0" fontId="13" fillId="0" borderId="31" xfId="64" applyFont="1" applyBorder="1" applyAlignment="1">
      <alignment horizontal="center" vertical="center"/>
      <protection/>
    </xf>
    <xf numFmtId="0" fontId="13" fillId="0" borderId="73" xfId="64" applyFont="1" applyBorder="1" applyAlignment="1">
      <alignment horizontal="center" vertical="center"/>
      <protection/>
    </xf>
    <xf numFmtId="49" fontId="141" fillId="27" borderId="37" xfId="64" applyNumberFormat="1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42" fillId="27" borderId="37" xfId="64" applyNumberFormat="1" applyFont="1" applyFill="1" applyBorder="1" applyAlignment="1" quotePrefix="1">
      <alignment horizontal="center" vertical="center" wrapText="1"/>
      <protection/>
    </xf>
    <xf numFmtId="0" fontId="14" fillId="0" borderId="0" xfId="64" applyFont="1" applyAlignment="1">
      <alignment horizontal="center"/>
      <protection/>
    </xf>
    <xf numFmtId="0" fontId="53" fillId="0" borderId="98" xfId="64" applyFont="1" applyBorder="1" applyAlignment="1">
      <alignment horizontal="center" vertical="center"/>
      <protection/>
    </xf>
    <xf numFmtId="0" fontId="53" fillId="0" borderId="99" xfId="64" applyFont="1" applyBorder="1" applyAlignment="1">
      <alignment horizontal="center" vertical="center"/>
      <protection/>
    </xf>
    <xf numFmtId="0" fontId="53" fillId="0" borderId="58" xfId="64" applyFont="1" applyBorder="1" applyAlignment="1">
      <alignment horizontal="center" vertical="center"/>
      <protection/>
    </xf>
    <xf numFmtId="0" fontId="53" fillId="0" borderId="60" xfId="64" applyFont="1" applyBorder="1" applyAlignment="1">
      <alignment horizontal="center" vertical="center"/>
      <protection/>
    </xf>
    <xf numFmtId="0" fontId="53" fillId="0" borderId="24" xfId="64" applyFont="1" applyBorder="1" applyAlignment="1">
      <alignment horizontal="center" vertical="center"/>
      <protection/>
    </xf>
    <xf numFmtId="0" fontId="53" fillId="0" borderId="29" xfId="64" applyFont="1" applyBorder="1" applyAlignment="1">
      <alignment horizontal="center" vertical="center"/>
      <protection/>
    </xf>
    <xf numFmtId="186" fontId="4" fillId="0" borderId="36" xfId="64" applyNumberFormat="1" applyFont="1" applyBorder="1" applyAlignment="1">
      <alignment horizontal="center" vertical="center"/>
      <protection/>
    </xf>
    <xf numFmtId="0" fontId="35" fillId="0" borderId="0" xfId="64" applyFont="1" applyAlignment="1">
      <alignment horizontal="center" vertical="center"/>
      <protection/>
    </xf>
    <xf numFmtId="0" fontId="36" fillId="0" borderId="0" xfId="64" applyFont="1" applyAlignment="1">
      <alignment horizontal="center" vertical="center"/>
      <protection/>
    </xf>
    <xf numFmtId="0" fontId="24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5 4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447675</xdr:colOff>
      <xdr:row>1</xdr:row>
      <xdr:rowOff>0</xdr:rowOff>
    </xdr:from>
    <xdr:to>
      <xdr:col>1</xdr:col>
      <xdr:colOff>323850</xdr:colOff>
      <xdr:row>4</xdr:row>
      <xdr:rowOff>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80975"/>
          <a:ext cx="20193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4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228600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44075" y="952500"/>
          <a:ext cx="182880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1</xdr:col>
      <xdr:colOff>161925</xdr:colOff>
      <xdr:row>3</xdr:row>
      <xdr:rowOff>66675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24288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2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2143125</xdr:colOff>
      <xdr:row>2</xdr:row>
      <xdr:rowOff>85725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3"/>
  <sheetViews>
    <sheetView tabSelected="1" zoomScalePageLayoutView="0" workbookViewId="0" topLeftCell="A1">
      <selection activeCell="E18" sqref="E18"/>
    </sheetView>
  </sheetViews>
  <sheetFormatPr defaultColWidth="8.796875" defaultRowHeight="14.25"/>
  <cols>
    <col min="1" max="1" width="17.3984375" style="3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5" customWidth="1"/>
  </cols>
  <sheetData>
    <row r="1" ht="12"/>
    <row r="2" spans="2:20" ht="27">
      <c r="B2" s="7"/>
      <c r="C2" s="7"/>
      <c r="D2" s="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</row>
    <row r="3" spans="5:20" ht="23.25" customHeight="1">
      <c r="E3" s="285"/>
      <c r="F3" s="285"/>
      <c r="G3" s="285"/>
      <c r="H3" s="28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0" s="17" customFormat="1" ht="14.25" customHeight="1">
      <c r="B4" s="14"/>
      <c r="C4" s="14"/>
      <c r="D4" s="14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2:20" s="17" customFormat="1" ht="14.25" customHeight="1">
      <c r="B5" s="14"/>
      <c r="C5" s="14"/>
      <c r="D5" s="14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6.5" customHeight="1">
      <c r="A6" s="201" t="s">
        <v>36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86"/>
      <c r="R6" s="286"/>
      <c r="S6" s="286"/>
      <c r="T6" s="3"/>
    </row>
    <row r="7" spans="1:20" ht="24" customHeight="1">
      <c r="A7" s="40" t="s">
        <v>21</v>
      </c>
      <c r="B7" s="448" t="s">
        <v>22</v>
      </c>
      <c r="C7" s="40" t="s">
        <v>315</v>
      </c>
      <c r="D7" s="34" t="s">
        <v>316</v>
      </c>
      <c r="E7" s="445" t="s">
        <v>7</v>
      </c>
      <c r="F7" s="451" t="s">
        <v>315</v>
      </c>
      <c r="G7" s="34" t="s">
        <v>317</v>
      </c>
      <c r="H7" s="34" t="s">
        <v>316</v>
      </c>
      <c r="I7" s="457" t="s">
        <v>6</v>
      </c>
      <c r="J7" s="40" t="s">
        <v>315</v>
      </c>
      <c r="K7" s="34" t="s">
        <v>317</v>
      </c>
      <c r="L7" s="34" t="s">
        <v>316</v>
      </c>
      <c r="M7" s="445" t="s">
        <v>5</v>
      </c>
      <c r="N7" s="451" t="s">
        <v>315</v>
      </c>
      <c r="O7" s="34" t="s">
        <v>317</v>
      </c>
      <c r="P7" s="34" t="s">
        <v>316</v>
      </c>
      <c r="Q7" s="445" t="s">
        <v>4</v>
      </c>
      <c r="R7" s="451" t="s">
        <v>315</v>
      </c>
      <c r="S7" s="34" t="s">
        <v>316</v>
      </c>
      <c r="T7" s="445" t="s">
        <v>3</v>
      </c>
    </row>
    <row r="8" spans="1:23" s="9" customFormat="1" ht="31.5" customHeight="1">
      <c r="A8" s="327" t="s">
        <v>133</v>
      </c>
      <c r="B8" s="449" t="s">
        <v>200</v>
      </c>
      <c r="C8" s="454" t="s">
        <v>17</v>
      </c>
      <c r="D8" s="225" t="s">
        <v>17</v>
      </c>
      <c r="E8" s="455" t="s">
        <v>27</v>
      </c>
      <c r="F8" s="452" t="s">
        <v>336</v>
      </c>
      <c r="G8" s="443" t="s">
        <v>184</v>
      </c>
      <c r="H8" s="443" t="s">
        <v>318</v>
      </c>
      <c r="I8" s="458" t="s">
        <v>193</v>
      </c>
      <c r="J8" s="460" t="s">
        <v>336</v>
      </c>
      <c r="K8" s="207" t="s">
        <v>17</v>
      </c>
      <c r="L8" s="207" t="s">
        <v>318</v>
      </c>
      <c r="M8" s="446" t="s">
        <v>201</v>
      </c>
      <c r="N8" s="224" t="s">
        <v>344</v>
      </c>
      <c r="O8" s="207" t="s">
        <v>345</v>
      </c>
      <c r="P8" s="207" t="s">
        <v>346</v>
      </c>
      <c r="Q8" s="446" t="s">
        <v>347</v>
      </c>
      <c r="R8" s="224" t="s">
        <v>371</v>
      </c>
      <c r="S8" s="207" t="s">
        <v>184</v>
      </c>
      <c r="T8" s="446" t="s">
        <v>203</v>
      </c>
      <c r="U8" s="173"/>
      <c r="V8" s="30"/>
      <c r="W8" s="30"/>
    </row>
    <row r="9" spans="1:23" s="9" customFormat="1" ht="31.5" customHeight="1">
      <c r="A9" s="299" t="s">
        <v>130</v>
      </c>
      <c r="B9" s="450" t="s">
        <v>200</v>
      </c>
      <c r="C9" s="657">
        <v>44674</v>
      </c>
      <c r="D9" s="442">
        <v>44683</v>
      </c>
      <c r="E9" s="456" t="s">
        <v>357</v>
      </c>
      <c r="F9" s="453" t="s">
        <v>336</v>
      </c>
      <c r="G9" s="444" t="s">
        <v>184</v>
      </c>
      <c r="H9" s="444" t="s">
        <v>318</v>
      </c>
      <c r="I9" s="459" t="s">
        <v>201</v>
      </c>
      <c r="J9" s="461" t="s">
        <v>336</v>
      </c>
      <c r="K9" s="297" t="s">
        <v>184</v>
      </c>
      <c r="L9" s="297" t="s">
        <v>318</v>
      </c>
      <c r="M9" s="447" t="s">
        <v>192</v>
      </c>
      <c r="N9" s="298" t="s">
        <v>344</v>
      </c>
      <c r="O9" s="297" t="s">
        <v>345</v>
      </c>
      <c r="P9" s="297" t="s">
        <v>346</v>
      </c>
      <c r="Q9" s="447" t="s">
        <v>348</v>
      </c>
      <c r="R9" s="298" t="s">
        <v>331</v>
      </c>
      <c r="S9" s="297" t="s">
        <v>318</v>
      </c>
      <c r="T9" s="447" t="s">
        <v>207</v>
      </c>
      <c r="U9" s="30"/>
      <c r="V9" s="30"/>
      <c r="W9" s="30"/>
    </row>
    <row r="10" spans="1:23" s="9" customFormat="1" ht="31.5" customHeight="1">
      <c r="A10" s="329" t="s">
        <v>163</v>
      </c>
      <c r="B10" s="449" t="s">
        <v>200</v>
      </c>
      <c r="C10" s="454" t="s">
        <v>17</v>
      </c>
      <c r="D10" s="225" t="s">
        <v>17</v>
      </c>
      <c r="E10" s="455" t="s">
        <v>27</v>
      </c>
      <c r="F10" s="452" t="s">
        <v>212</v>
      </c>
      <c r="G10" s="443" t="s">
        <v>319</v>
      </c>
      <c r="H10" s="443" t="s">
        <v>258</v>
      </c>
      <c r="I10" s="458" t="s">
        <v>208</v>
      </c>
      <c r="J10" s="460" t="s">
        <v>212</v>
      </c>
      <c r="K10" s="207" t="s">
        <v>17</v>
      </c>
      <c r="L10" s="207" t="s">
        <v>319</v>
      </c>
      <c r="M10" s="446" t="s">
        <v>223</v>
      </c>
      <c r="N10" s="224" t="s">
        <v>349</v>
      </c>
      <c r="O10" s="207" t="s">
        <v>350</v>
      </c>
      <c r="P10" s="207" t="s">
        <v>351</v>
      </c>
      <c r="Q10" s="446" t="s">
        <v>352</v>
      </c>
      <c r="R10" s="224" t="s">
        <v>362</v>
      </c>
      <c r="S10" s="207" t="s">
        <v>212</v>
      </c>
      <c r="T10" s="446" t="s">
        <v>225</v>
      </c>
      <c r="U10" s="173"/>
      <c r="V10" s="30"/>
      <c r="W10" s="30"/>
    </row>
    <row r="11" spans="1:23" s="9" customFormat="1" ht="31.5" customHeight="1">
      <c r="A11" s="299" t="s">
        <v>155</v>
      </c>
      <c r="B11" s="450" t="s">
        <v>200</v>
      </c>
      <c r="C11" s="657">
        <v>44679</v>
      </c>
      <c r="D11" s="442">
        <v>44691</v>
      </c>
      <c r="E11" s="456" t="s">
        <v>358</v>
      </c>
      <c r="F11" s="453" t="s">
        <v>212</v>
      </c>
      <c r="G11" s="444" t="s">
        <v>320</v>
      </c>
      <c r="H11" s="444" t="s">
        <v>319</v>
      </c>
      <c r="I11" s="459" t="s">
        <v>223</v>
      </c>
      <c r="J11" s="461" t="s">
        <v>212</v>
      </c>
      <c r="K11" s="297" t="s">
        <v>319</v>
      </c>
      <c r="L11" s="297" t="s">
        <v>258</v>
      </c>
      <c r="M11" s="447" t="s">
        <v>206</v>
      </c>
      <c r="N11" s="298" t="s">
        <v>353</v>
      </c>
      <c r="O11" s="297" t="s">
        <v>354</v>
      </c>
      <c r="P11" s="297" t="s">
        <v>355</v>
      </c>
      <c r="Q11" s="447" t="s">
        <v>356</v>
      </c>
      <c r="R11" s="298" t="s">
        <v>318</v>
      </c>
      <c r="S11" s="297" t="s">
        <v>239</v>
      </c>
      <c r="T11" s="447" t="s">
        <v>226</v>
      </c>
      <c r="U11" s="30"/>
      <c r="V11" s="30"/>
      <c r="W11" s="30"/>
    </row>
    <row r="17" ht="19.5" customHeight="1"/>
    <row r="18" ht="19.5" customHeight="1"/>
    <row r="20" spans="1:20" ht="14.25">
      <c r="A20" s="2"/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4"/>
      <c r="R20" s="4"/>
      <c r="S20" s="4"/>
      <c r="T20" s="283"/>
    </row>
    <row r="21" spans="1:20" ht="14.25">
      <c r="A21" s="2"/>
      <c r="T21" s="282"/>
    </row>
    <row r="22" ht="14.25">
      <c r="T22" s="282"/>
    </row>
    <row r="23" spans="9:20" ht="14.25">
      <c r="I23" s="284"/>
      <c r="J23" s="284"/>
      <c r="K23" s="284"/>
      <c r="L23" s="284"/>
      <c r="T23" s="282"/>
    </row>
  </sheetData>
  <sheetProtection/>
  <mergeCells count="1">
    <mergeCell ref="E2:T2"/>
  </mergeCells>
  <printOptions/>
  <pageMargins left="0.7480314960629921" right="0.1968503937007874" top="0.2755905511811024" bottom="0.1968503937007874" header="0.35433070866141736" footer="0.31496062992125984"/>
  <pageSetup fitToHeight="1" fitToWidth="1"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4"/>
  <sheetViews>
    <sheetView zoomScalePageLayoutView="0" workbookViewId="0" topLeftCell="A1">
      <selection activeCell="H12" sqref="H12"/>
    </sheetView>
  </sheetViews>
  <sheetFormatPr defaultColWidth="8.796875" defaultRowHeight="14.25"/>
  <cols>
    <col min="1" max="1" width="22.5" style="11" customWidth="1"/>
    <col min="2" max="2" width="8.8984375" style="20" customWidth="1"/>
    <col min="3" max="5" width="9.59765625" style="10" customWidth="1"/>
    <col min="6" max="12" width="11.09765625" style="10" customWidth="1"/>
    <col min="13" max="16384" width="9" style="9" customWidth="1"/>
  </cols>
  <sheetData>
    <row r="1" spans="1:13" ht="14.25">
      <c r="A1" s="3"/>
      <c r="B1" s="21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76"/>
      <c r="B2" s="176"/>
      <c r="C2" s="678" t="s">
        <v>8</v>
      </c>
      <c r="D2" s="678"/>
      <c r="E2" s="678"/>
      <c r="F2" s="678"/>
      <c r="G2" s="678"/>
      <c r="H2" s="678"/>
      <c r="I2" s="678"/>
      <c r="J2" s="678"/>
      <c r="K2" s="678"/>
      <c r="L2" s="678"/>
      <c r="M2" s="5"/>
    </row>
    <row r="3" spans="1:13" ht="23.25" customHeight="1">
      <c r="A3" s="3"/>
      <c r="B3" s="6"/>
      <c r="C3" s="679" t="s">
        <v>19</v>
      </c>
      <c r="D3" s="679"/>
      <c r="E3" s="679"/>
      <c r="F3" s="679"/>
      <c r="G3" s="679"/>
      <c r="H3" s="679"/>
      <c r="I3" s="679"/>
      <c r="J3" s="679"/>
      <c r="K3" s="679"/>
      <c r="L3" s="679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32"/>
      <c r="J4" s="32"/>
      <c r="K4" s="32"/>
      <c r="L4" s="19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32"/>
      <c r="J5" s="32"/>
      <c r="K5" s="32"/>
      <c r="L5" s="19"/>
      <c r="M5" s="5"/>
    </row>
    <row r="6" spans="1:13" ht="18" customHeight="1">
      <c r="A6" s="680"/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5"/>
    </row>
    <row r="7" spans="1:13" ht="15.75" customHeight="1">
      <c r="A7" s="681"/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292"/>
    </row>
    <row r="8" spans="1:13" ht="16.5" customHeight="1">
      <c r="A8" s="293" t="s">
        <v>37</v>
      </c>
      <c r="B8" s="294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682" t="s">
        <v>21</v>
      </c>
      <c r="B9" s="683"/>
      <c r="C9" s="479" t="s">
        <v>22</v>
      </c>
      <c r="D9" s="470" t="s">
        <v>315</v>
      </c>
      <c r="E9" s="471" t="s">
        <v>316</v>
      </c>
      <c r="F9" s="295" t="s">
        <v>3</v>
      </c>
      <c r="G9" s="206" t="s">
        <v>315</v>
      </c>
      <c r="H9" s="206" t="s">
        <v>316</v>
      </c>
      <c r="I9" s="295" t="s">
        <v>4</v>
      </c>
      <c r="J9" s="206" t="s">
        <v>315</v>
      </c>
      <c r="K9" s="479" t="s">
        <v>316</v>
      </c>
      <c r="L9" s="295" t="s">
        <v>5</v>
      </c>
      <c r="M9" s="5"/>
    </row>
    <row r="10" spans="1:13" ht="45.75" customHeight="1">
      <c r="A10" s="434" t="s">
        <v>259</v>
      </c>
      <c r="B10" s="467" t="s">
        <v>160</v>
      </c>
      <c r="C10" s="436" t="s">
        <v>17</v>
      </c>
      <c r="D10" s="472" t="s">
        <v>17</v>
      </c>
      <c r="E10" s="435" t="s">
        <v>17</v>
      </c>
      <c r="F10" s="428" t="s">
        <v>17</v>
      </c>
      <c r="G10" s="462" t="s">
        <v>17</v>
      </c>
      <c r="H10" s="462" t="s">
        <v>17</v>
      </c>
      <c r="I10" s="428" t="s">
        <v>17</v>
      </c>
      <c r="J10" s="427" t="s">
        <v>338</v>
      </c>
      <c r="K10" s="464" t="s">
        <v>184</v>
      </c>
      <c r="L10" s="437" t="s">
        <v>203</v>
      </c>
      <c r="M10" s="5"/>
    </row>
    <row r="11" spans="1:15" s="33" customFormat="1" ht="45.75" customHeight="1">
      <c r="A11" s="413" t="s">
        <v>171</v>
      </c>
      <c r="B11" s="468" t="s">
        <v>69</v>
      </c>
      <c r="C11" s="381" t="s">
        <v>370</v>
      </c>
      <c r="D11" s="473" t="s">
        <v>331</v>
      </c>
      <c r="E11" s="363" t="s">
        <v>335</v>
      </c>
      <c r="F11" s="382" t="s">
        <v>256</v>
      </c>
      <c r="G11" s="672" t="s">
        <v>331</v>
      </c>
      <c r="H11" s="672" t="s">
        <v>318</v>
      </c>
      <c r="I11" s="478" t="s">
        <v>257</v>
      </c>
      <c r="J11" s="476" t="s">
        <v>17</v>
      </c>
      <c r="K11" s="465" t="s">
        <v>17</v>
      </c>
      <c r="L11" s="414" t="s">
        <v>17</v>
      </c>
      <c r="M11" s="324"/>
      <c r="N11" s="325"/>
      <c r="O11" s="325"/>
    </row>
    <row r="12" spans="1:15" ht="45.75" customHeight="1">
      <c r="A12" s="434" t="s">
        <v>259</v>
      </c>
      <c r="B12" s="467" t="s">
        <v>160</v>
      </c>
      <c r="C12" s="436" t="s">
        <v>17</v>
      </c>
      <c r="D12" s="472" t="s">
        <v>17</v>
      </c>
      <c r="E12" s="435" t="s">
        <v>17</v>
      </c>
      <c r="F12" s="428" t="s">
        <v>17</v>
      </c>
      <c r="G12" s="462" t="s">
        <v>17</v>
      </c>
      <c r="H12" s="462" t="s">
        <v>17</v>
      </c>
      <c r="I12" s="428" t="s">
        <v>17</v>
      </c>
      <c r="J12" s="427" t="s">
        <v>184</v>
      </c>
      <c r="K12" s="464" t="s">
        <v>339</v>
      </c>
      <c r="L12" s="437" t="s">
        <v>225</v>
      </c>
      <c r="M12" s="339"/>
      <c r="N12" s="326"/>
      <c r="O12" s="326"/>
    </row>
    <row r="13" spans="1:13" ht="45.75" customHeight="1">
      <c r="A13" s="380" t="s">
        <v>176</v>
      </c>
      <c r="B13" s="469" t="s">
        <v>69</v>
      </c>
      <c r="C13" s="480" t="s">
        <v>170</v>
      </c>
      <c r="D13" s="474" t="s">
        <v>336</v>
      </c>
      <c r="E13" s="394" t="s">
        <v>337</v>
      </c>
      <c r="F13" s="475" t="s">
        <v>311</v>
      </c>
      <c r="G13" s="463" t="s">
        <v>184</v>
      </c>
      <c r="H13" s="463" t="s">
        <v>319</v>
      </c>
      <c r="I13" s="475" t="s">
        <v>312</v>
      </c>
      <c r="J13" s="477" t="s">
        <v>17</v>
      </c>
      <c r="K13" s="466" t="s">
        <v>17</v>
      </c>
      <c r="L13" s="395" t="s">
        <v>17</v>
      </c>
      <c r="M13" s="296"/>
    </row>
    <row r="14" spans="1:13" ht="14.25">
      <c r="A14" s="3"/>
      <c r="B14" s="21"/>
      <c r="C14" s="1"/>
      <c r="D14" s="1"/>
      <c r="E14" s="1"/>
      <c r="F14" s="1"/>
      <c r="G14" s="1"/>
      <c r="H14" s="1"/>
      <c r="I14" s="1"/>
      <c r="J14" s="1"/>
      <c r="K14" s="1"/>
      <c r="L14" s="1"/>
      <c r="M14" s="5"/>
    </row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1"/>
  <sheetViews>
    <sheetView zoomScalePageLayoutView="0" workbookViewId="0" topLeftCell="A1">
      <selection activeCell="D14" sqref="D14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95" customWidth="1"/>
    <col min="15" max="15" width="12.09765625" style="195" customWidth="1"/>
    <col min="16" max="16384" width="9" style="5" customWidth="1"/>
  </cols>
  <sheetData>
    <row r="1" spans="1:15" ht="24.75">
      <c r="A1" s="176" t="s">
        <v>129</v>
      </c>
      <c r="B1" s="176"/>
      <c r="F1" s="684"/>
      <c r="G1" s="684"/>
      <c r="H1" s="684"/>
      <c r="I1" s="684"/>
      <c r="J1" s="684"/>
      <c r="K1" s="684"/>
      <c r="L1" s="684"/>
      <c r="M1" s="684"/>
      <c r="N1" s="684"/>
      <c r="O1" s="684"/>
    </row>
    <row r="2" spans="6:15" ht="19.5">
      <c r="F2" s="685"/>
      <c r="G2" s="685"/>
      <c r="H2" s="685"/>
      <c r="I2" s="685"/>
      <c r="J2" s="685"/>
      <c r="K2" s="685"/>
      <c r="L2" s="685"/>
      <c r="M2" s="685"/>
      <c r="N2" s="685"/>
      <c r="O2" s="685"/>
    </row>
    <row r="3" spans="6:15" ht="27.75" customHeight="1">
      <c r="F3" s="88"/>
      <c r="G3" s="88"/>
      <c r="H3" s="88"/>
      <c r="L3" s="209"/>
      <c r="M3" s="209"/>
      <c r="N3" s="209"/>
      <c r="O3" s="208"/>
    </row>
    <row r="4" spans="1:15" ht="16.5" customHeight="1">
      <c r="A4" s="196"/>
      <c r="B4" s="197"/>
      <c r="C4" s="196"/>
      <c r="D4" s="196"/>
      <c r="E4" s="196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6.5" customHeight="1">
      <c r="A5" s="196"/>
      <c r="B5" s="197"/>
      <c r="C5" s="196"/>
      <c r="D5" s="196"/>
      <c r="E5" s="196"/>
      <c r="F5" s="198"/>
      <c r="G5" s="198"/>
      <c r="H5" s="198"/>
      <c r="I5" s="198"/>
      <c r="J5" s="198"/>
      <c r="K5" s="198"/>
      <c r="L5" s="198"/>
      <c r="M5" s="198"/>
      <c r="N5" s="198"/>
      <c r="O5" s="281"/>
    </row>
    <row r="6" spans="1:15" ht="14.25" customHeight="1">
      <c r="A6" s="199"/>
      <c r="B6" s="199"/>
      <c r="C6" s="199"/>
      <c r="D6" s="199"/>
      <c r="E6" s="199"/>
      <c r="L6" s="200"/>
      <c r="M6" s="200"/>
      <c r="N6" s="200"/>
      <c r="O6" s="200"/>
    </row>
    <row r="7" spans="1:16" ht="15" customHeight="1">
      <c r="A7" s="201" t="s">
        <v>44</v>
      </c>
      <c r="B7" s="202"/>
      <c r="C7" s="202"/>
      <c r="D7" s="202"/>
      <c r="E7" s="202"/>
      <c r="F7" s="203"/>
      <c r="G7" s="203"/>
      <c r="H7" s="203"/>
      <c r="O7" s="204"/>
      <c r="P7" s="205"/>
    </row>
    <row r="8" spans="1:15" ht="18.75" customHeight="1">
      <c r="A8" s="682" t="s">
        <v>0</v>
      </c>
      <c r="B8" s="682"/>
      <c r="C8" s="206" t="s">
        <v>1</v>
      </c>
      <c r="D8" s="206" t="s">
        <v>321</v>
      </c>
      <c r="E8" s="206" t="s">
        <v>322</v>
      </c>
      <c r="F8" s="486" t="s">
        <v>7</v>
      </c>
      <c r="G8" s="503" t="s">
        <v>321</v>
      </c>
      <c r="H8" s="504" t="s">
        <v>322</v>
      </c>
      <c r="I8" s="486" t="s">
        <v>2</v>
      </c>
      <c r="J8" s="505" t="s">
        <v>321</v>
      </c>
      <c r="K8" s="506" t="s">
        <v>322</v>
      </c>
      <c r="L8" s="486" t="s">
        <v>11</v>
      </c>
      <c r="M8" s="505" t="s">
        <v>321</v>
      </c>
      <c r="N8" s="506" t="s">
        <v>322</v>
      </c>
      <c r="O8" s="486" t="s">
        <v>15</v>
      </c>
    </row>
    <row r="9" spans="1:15" ht="40.5" customHeight="1">
      <c r="A9" s="416" t="s">
        <v>260</v>
      </c>
      <c r="B9" s="417" t="s">
        <v>90</v>
      </c>
      <c r="C9" s="418" t="s">
        <v>261</v>
      </c>
      <c r="D9" s="481" t="s">
        <v>363</v>
      </c>
      <c r="E9" s="497" t="s">
        <v>182</v>
      </c>
      <c r="F9" s="494" t="s">
        <v>262</v>
      </c>
      <c r="G9" s="482" t="s">
        <v>329</v>
      </c>
      <c r="H9" s="482" t="s">
        <v>182</v>
      </c>
      <c r="I9" s="494" t="s">
        <v>203</v>
      </c>
      <c r="J9" s="482"/>
      <c r="K9" s="316"/>
      <c r="L9" s="491" t="s">
        <v>17</v>
      </c>
      <c r="M9" s="489"/>
      <c r="N9" s="485"/>
      <c r="O9" s="317" t="s">
        <v>131</v>
      </c>
    </row>
    <row r="10" spans="1:15" ht="40.5" customHeight="1">
      <c r="A10" s="346" t="s">
        <v>153</v>
      </c>
      <c r="B10" s="347" t="s">
        <v>91</v>
      </c>
      <c r="C10" s="222" t="s">
        <v>263</v>
      </c>
      <c r="D10" s="223" t="s">
        <v>363</v>
      </c>
      <c r="E10" s="214" t="s">
        <v>182</v>
      </c>
      <c r="F10" s="495" t="s">
        <v>269</v>
      </c>
      <c r="G10" s="483" t="s">
        <v>131</v>
      </c>
      <c r="H10" s="483" t="s">
        <v>131</v>
      </c>
      <c r="I10" s="495" t="s">
        <v>131</v>
      </c>
      <c r="J10" s="483" t="s">
        <v>329</v>
      </c>
      <c r="K10" s="348" t="s">
        <v>323</v>
      </c>
      <c r="L10" s="487" t="s">
        <v>264</v>
      </c>
      <c r="M10" s="490">
        <v>44674</v>
      </c>
      <c r="N10" s="349">
        <v>44683</v>
      </c>
      <c r="O10" s="487" t="s">
        <v>265</v>
      </c>
    </row>
    <row r="11" spans="1:15" s="391" customFormat="1" ht="40.5" customHeight="1">
      <c r="A11" s="388" t="s">
        <v>178</v>
      </c>
      <c r="B11" s="389" t="s">
        <v>172</v>
      </c>
      <c r="C11" s="390" t="s">
        <v>216</v>
      </c>
      <c r="D11" s="673">
        <v>44672</v>
      </c>
      <c r="E11" s="507">
        <v>44679</v>
      </c>
      <c r="F11" s="498" t="s">
        <v>266</v>
      </c>
      <c r="G11" s="484" t="s">
        <v>183</v>
      </c>
      <c r="H11" s="501" t="s">
        <v>323</v>
      </c>
      <c r="I11" s="496" t="s">
        <v>267</v>
      </c>
      <c r="J11" s="493"/>
      <c r="K11" s="350"/>
      <c r="L11" s="492" t="s">
        <v>131</v>
      </c>
      <c r="M11" s="351"/>
      <c r="N11" s="351"/>
      <c r="O11" s="488" t="s">
        <v>131</v>
      </c>
    </row>
    <row r="12" spans="1:15" ht="40.5" customHeight="1">
      <c r="A12" s="416" t="s">
        <v>260</v>
      </c>
      <c r="B12" s="417" t="s">
        <v>90</v>
      </c>
      <c r="C12" s="418" t="s">
        <v>272</v>
      </c>
      <c r="D12" s="497" t="s">
        <v>333</v>
      </c>
      <c r="E12" s="418" t="s">
        <v>218</v>
      </c>
      <c r="F12" s="494" t="s">
        <v>273</v>
      </c>
      <c r="G12" s="499" t="s">
        <v>332</v>
      </c>
      <c r="H12" s="316" t="s">
        <v>218</v>
      </c>
      <c r="I12" s="494" t="s">
        <v>225</v>
      </c>
      <c r="J12" s="482"/>
      <c r="K12" s="316"/>
      <c r="L12" s="491" t="s">
        <v>17</v>
      </c>
      <c r="M12" s="489"/>
      <c r="N12" s="485"/>
      <c r="O12" s="317" t="s">
        <v>131</v>
      </c>
    </row>
    <row r="13" spans="1:15" ht="40.5" customHeight="1">
      <c r="A13" s="346" t="s">
        <v>153</v>
      </c>
      <c r="B13" s="347" t="s">
        <v>91</v>
      </c>
      <c r="C13" s="222" t="s">
        <v>274</v>
      </c>
      <c r="D13" s="674" t="s">
        <v>333</v>
      </c>
      <c r="E13" s="222" t="s">
        <v>218</v>
      </c>
      <c r="F13" s="495" t="s">
        <v>275</v>
      </c>
      <c r="G13" s="500" t="s">
        <v>131</v>
      </c>
      <c r="H13" s="348" t="s">
        <v>131</v>
      </c>
      <c r="I13" s="495" t="s">
        <v>131</v>
      </c>
      <c r="J13" s="483" t="s">
        <v>330</v>
      </c>
      <c r="K13" s="348" t="s">
        <v>248</v>
      </c>
      <c r="L13" s="487" t="s">
        <v>276</v>
      </c>
      <c r="M13" s="490">
        <v>44678</v>
      </c>
      <c r="N13" s="349">
        <v>44690</v>
      </c>
      <c r="O13" s="487" t="s">
        <v>277</v>
      </c>
    </row>
    <row r="14" spans="1:15" s="391" customFormat="1" ht="40.5" customHeight="1">
      <c r="A14" s="388" t="s">
        <v>260</v>
      </c>
      <c r="B14" s="389" t="s">
        <v>172</v>
      </c>
      <c r="C14" s="390" t="s">
        <v>216</v>
      </c>
      <c r="D14" s="673">
        <v>44676</v>
      </c>
      <c r="E14" s="649" t="s">
        <v>218</v>
      </c>
      <c r="F14" s="498" t="s">
        <v>278</v>
      </c>
      <c r="G14" s="484" t="s">
        <v>330</v>
      </c>
      <c r="H14" s="502" t="s">
        <v>248</v>
      </c>
      <c r="I14" s="496" t="s">
        <v>279</v>
      </c>
      <c r="J14" s="493"/>
      <c r="K14" s="350"/>
      <c r="L14" s="492" t="s">
        <v>131</v>
      </c>
      <c r="M14" s="351"/>
      <c r="N14" s="351"/>
      <c r="O14" s="488" t="s">
        <v>131</v>
      </c>
    </row>
    <row r="15" spans="1:15" ht="16.5" customHeight="1">
      <c r="A15" s="287"/>
      <c r="B15" s="291"/>
      <c r="C15" s="288"/>
      <c r="D15" s="288"/>
      <c r="E15" s="288"/>
      <c r="F15" s="289"/>
      <c r="G15" s="289"/>
      <c r="H15" s="289"/>
      <c r="I15" s="290"/>
      <c r="J15" s="290"/>
      <c r="K15" s="290"/>
      <c r="L15" s="289"/>
      <c r="M15" s="289"/>
      <c r="N15" s="289"/>
      <c r="O15" s="289"/>
    </row>
    <row r="42" spans="1:15" ht="14.25">
      <c r="A42" s="19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4.25">
      <c r="A43" s="19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19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19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19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9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9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9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9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9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3">
    <mergeCell ref="F1:O1"/>
    <mergeCell ref="A8:B8"/>
    <mergeCell ref="F2:O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landscape" paperSize="9" scale="7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1" customWidth="1"/>
    <col min="2" max="2" width="6.8984375" style="18" customWidth="1"/>
    <col min="3" max="3" width="9.59765625" style="10" customWidth="1"/>
    <col min="4" max="4" width="9.59765625" style="121" customWidth="1"/>
    <col min="5" max="5" width="9.59765625" style="10" customWidth="1"/>
    <col min="6" max="9" width="11.69921875" style="90" customWidth="1"/>
    <col min="10" max="10" width="9.59765625" style="89" customWidth="1"/>
    <col min="11" max="11" width="9.59765625" style="90" customWidth="1"/>
    <col min="12" max="16384" width="9" style="9" customWidth="1"/>
  </cols>
  <sheetData>
    <row r="1" spans="1:11" ht="24.75">
      <c r="A1" s="39" t="s">
        <v>99</v>
      </c>
      <c r="B1" s="39"/>
      <c r="D1" s="692" t="s">
        <v>100</v>
      </c>
      <c r="E1" s="692"/>
      <c r="F1" s="692"/>
      <c r="G1" s="692"/>
      <c r="H1" s="692"/>
      <c r="I1" s="692"/>
      <c r="J1" s="692"/>
      <c r="K1" s="692"/>
    </row>
    <row r="2" spans="4:11" ht="19.5">
      <c r="D2" s="693" t="s">
        <v>101</v>
      </c>
      <c r="E2" s="693"/>
      <c r="F2" s="693"/>
      <c r="G2" s="693"/>
      <c r="H2" s="693"/>
      <c r="I2" s="693"/>
      <c r="J2" s="693"/>
      <c r="K2" s="693"/>
    </row>
    <row r="3" spans="5:9" ht="27.75" customHeight="1">
      <c r="E3" s="38"/>
      <c r="F3" s="88" t="s">
        <v>102</v>
      </c>
      <c r="G3" s="694" t="s">
        <v>43</v>
      </c>
      <c r="H3" s="694"/>
      <c r="I3" s="694"/>
    </row>
    <row r="4" spans="1:11" s="127" customFormat="1" ht="16.5" customHeight="1">
      <c r="A4" s="122"/>
      <c r="B4" s="123"/>
      <c r="C4" s="122">
        <f>WEEKNUM(J7)</f>
        <v>40</v>
      </c>
      <c r="D4" s="124"/>
      <c r="E4" s="122"/>
      <c r="F4" s="125"/>
      <c r="G4" s="125"/>
      <c r="H4" s="125"/>
      <c r="I4" s="125"/>
      <c r="J4" s="126"/>
      <c r="K4" s="125"/>
    </row>
    <row r="5" spans="1:11" s="127" customFormat="1" ht="16.5" customHeight="1">
      <c r="A5" s="122"/>
      <c r="B5" s="123"/>
      <c r="C5" s="122"/>
      <c r="D5" s="128">
        <f>$J$7-3</f>
        <v>42636</v>
      </c>
      <c r="E5" s="128">
        <f>$J$7-1</f>
        <v>42638</v>
      </c>
      <c r="F5" s="128">
        <f>$J$7</f>
        <v>42639</v>
      </c>
      <c r="G5" s="128">
        <f>$J$7+1</f>
        <v>42640</v>
      </c>
      <c r="H5" s="128">
        <f>$J$7+1</f>
        <v>42640</v>
      </c>
      <c r="I5" s="128">
        <f>$J$7+1</f>
        <v>42640</v>
      </c>
      <c r="J5" s="128">
        <f>$J$7+3</f>
        <v>42642</v>
      </c>
      <c r="K5" s="128">
        <f>$J$7+4</f>
        <v>42643</v>
      </c>
    </row>
    <row r="6" spans="1:11" s="127" customFormat="1" ht="14.25" customHeight="1">
      <c r="A6" s="129"/>
      <c r="B6" s="129"/>
      <c r="C6" s="122"/>
      <c r="D6" s="130"/>
      <c r="E6" s="129"/>
      <c r="F6" s="128">
        <f>$J$7+1</f>
        <v>42640</v>
      </c>
      <c r="G6" s="128">
        <f>$J$7+1</f>
        <v>42640</v>
      </c>
      <c r="H6" s="128">
        <f>$J$7+1</f>
        <v>42640</v>
      </c>
      <c r="I6" s="128">
        <f>$J$7+2</f>
        <v>42641</v>
      </c>
      <c r="J6" s="131"/>
      <c r="K6" s="132"/>
    </row>
    <row r="7" spans="1:12" ht="15" customHeight="1">
      <c r="A7" s="54" t="s">
        <v>44</v>
      </c>
      <c r="B7" s="55"/>
      <c r="C7" s="55"/>
      <c r="D7" s="133"/>
      <c r="E7" s="55"/>
      <c r="F7" s="91"/>
      <c r="G7" s="92"/>
      <c r="H7" s="92"/>
      <c r="I7" s="93"/>
      <c r="J7" s="695">
        <v>42639</v>
      </c>
      <c r="K7" s="696"/>
      <c r="L7" s="62"/>
    </row>
    <row r="8" spans="1:11" ht="18" customHeight="1">
      <c r="A8" s="697" t="s">
        <v>0</v>
      </c>
      <c r="B8" s="698"/>
      <c r="C8" s="56" t="s">
        <v>1</v>
      </c>
      <c r="D8" s="134" t="s">
        <v>12</v>
      </c>
      <c r="E8" s="53" t="s">
        <v>10</v>
      </c>
      <c r="F8" s="94" t="s">
        <v>7</v>
      </c>
      <c r="G8" s="94" t="s">
        <v>2</v>
      </c>
      <c r="H8" s="95" t="s">
        <v>11</v>
      </c>
      <c r="I8" s="94" t="s">
        <v>15</v>
      </c>
      <c r="J8" s="96" t="s">
        <v>12</v>
      </c>
      <c r="K8" s="97" t="s">
        <v>10</v>
      </c>
    </row>
    <row r="9" spans="1:11" ht="12.75" customHeight="1">
      <c r="A9" s="80" t="s">
        <v>103</v>
      </c>
      <c r="B9" s="81" t="s">
        <v>104</v>
      </c>
      <c r="C9" s="82" t="s">
        <v>105</v>
      </c>
      <c r="D9" s="135" t="s">
        <v>9</v>
      </c>
      <c r="E9" s="79" t="s">
        <v>24</v>
      </c>
      <c r="F9" s="98" t="s">
        <v>35</v>
      </c>
      <c r="G9" s="98" t="s">
        <v>61</v>
      </c>
      <c r="H9" s="78" t="s">
        <v>106</v>
      </c>
      <c r="I9" s="98" t="s">
        <v>106</v>
      </c>
      <c r="J9" s="99" t="s">
        <v>48</v>
      </c>
      <c r="K9" s="100" t="s">
        <v>83</v>
      </c>
    </row>
    <row r="10" spans="1:12" s="33" customFormat="1" ht="12.75" customHeight="1">
      <c r="A10" s="49" t="s">
        <v>107</v>
      </c>
      <c r="B10" s="50" t="s">
        <v>108</v>
      </c>
      <c r="C10" s="61" t="s">
        <v>105</v>
      </c>
      <c r="D10" s="136" t="s">
        <v>106</v>
      </c>
      <c r="E10" s="24" t="s">
        <v>24</v>
      </c>
      <c r="F10" s="101" t="s">
        <v>18</v>
      </c>
      <c r="G10" s="101" t="s">
        <v>106</v>
      </c>
      <c r="H10" s="76" t="s">
        <v>61</v>
      </c>
      <c r="I10" s="101" t="s">
        <v>62</v>
      </c>
      <c r="J10" s="102" t="s">
        <v>106</v>
      </c>
      <c r="K10" s="103" t="s">
        <v>83</v>
      </c>
      <c r="L10" s="9"/>
    </row>
    <row r="11" spans="1:11" ht="12.75" customHeight="1" thickBot="1">
      <c r="A11" s="51" t="s">
        <v>109</v>
      </c>
      <c r="B11" s="58" t="s">
        <v>110</v>
      </c>
      <c r="C11" s="57" t="s">
        <v>111</v>
      </c>
      <c r="D11" s="137" t="s">
        <v>112</v>
      </c>
      <c r="E11" s="83" t="s">
        <v>77</v>
      </c>
      <c r="F11" s="104" t="s">
        <v>26</v>
      </c>
      <c r="G11" s="104" t="s">
        <v>96</v>
      </c>
      <c r="H11" s="105" t="s">
        <v>112</v>
      </c>
      <c r="I11" s="104" t="s">
        <v>112</v>
      </c>
      <c r="J11" s="106" t="s">
        <v>112</v>
      </c>
      <c r="K11" s="107" t="s">
        <v>89</v>
      </c>
    </row>
    <row r="12" spans="1:12" s="52" customFormat="1" ht="39.75" customHeight="1" thickTop="1">
      <c r="A12" s="118" t="s">
        <v>113</v>
      </c>
      <c r="B12" s="87" t="s">
        <v>114</v>
      </c>
      <c r="C12" s="138" t="str">
        <f>$C$4+204&amp;"E/W"</f>
        <v>244E/W</v>
      </c>
      <c r="D12" s="139">
        <f>$D$5</f>
        <v>42636</v>
      </c>
      <c r="E12" s="140">
        <f>$E$5-1</f>
        <v>42637</v>
      </c>
      <c r="F12" s="141" t="str">
        <f>TEXT($F$5,"m/dd")&amp;"-"&amp;TEXT($F$6,"dd")</f>
        <v>9/26-27</v>
      </c>
      <c r="G12" s="142" t="str">
        <f>TEXT($G$5,"m/dd")&amp;"-"&amp;TEXT($G$6,"dd")</f>
        <v>9/27-27</v>
      </c>
      <c r="H12" s="143"/>
      <c r="I12" s="144"/>
      <c r="J12" s="145">
        <f>$J$5</f>
        <v>42642</v>
      </c>
      <c r="K12" s="146">
        <f>$K$5</f>
        <v>42643</v>
      </c>
      <c r="L12" s="77"/>
    </row>
    <row r="13" spans="1:11" s="33" customFormat="1" ht="39.75" customHeight="1">
      <c r="A13" s="85" t="s">
        <v>115</v>
      </c>
      <c r="B13" s="22" t="s">
        <v>116</v>
      </c>
      <c r="C13" s="86" t="str">
        <f>$C$4+1599&amp;"E/W"</f>
        <v>1639E/W</v>
      </c>
      <c r="D13" s="147"/>
      <c r="E13" s="148">
        <f>$E$5-1</f>
        <v>42637</v>
      </c>
      <c r="F13" s="149" t="str">
        <f>TEXT($F$5,"m/dd")&amp;"-"&amp;TEXT($F$6-1,"dd")&amp;"                        南港C-3"</f>
        <v>9/26-26                        南港C-3</v>
      </c>
      <c r="G13" s="149"/>
      <c r="H13" s="150" t="str">
        <f>TEXT($H$5,"m/dd")&amp;"-"&amp;TEXT($H$6,"dd")</f>
        <v>9/27-27</v>
      </c>
      <c r="I13" s="151" t="str">
        <f>TEXT($I$5,"m/dd")&amp;"-"&amp;TEXT($I$6,"dd")</f>
        <v>9/27-28</v>
      </c>
      <c r="J13" s="152"/>
      <c r="K13" s="153">
        <f>$K$5</f>
        <v>42643</v>
      </c>
    </row>
    <row r="14" spans="1:11" ht="39.75" customHeight="1">
      <c r="A14" s="119" t="s">
        <v>117</v>
      </c>
      <c r="B14" s="120" t="s">
        <v>118</v>
      </c>
      <c r="C14" s="36" t="str">
        <f>$C$4+1599&amp;"E/W"</f>
        <v>1639E/W</v>
      </c>
      <c r="D14" s="154"/>
      <c r="E14" s="155">
        <f>$E$5+2</f>
        <v>42640</v>
      </c>
      <c r="F14" s="156" t="str">
        <f>TEXT($F$5+3,"m/dd")&amp;"-"&amp;TEXT($F$6+3,"dd")</f>
        <v>9/29-30</v>
      </c>
      <c r="G14" s="157" t="str">
        <f>TEXT($G$5+3,"m/dd")&amp;"-"&amp;TEXT($G$6+3,"dd")</f>
        <v>9/30-30</v>
      </c>
      <c r="H14" s="157"/>
      <c r="I14" s="158"/>
      <c r="J14" s="156"/>
      <c r="K14" s="158">
        <f>$K$5+3</f>
        <v>42646</v>
      </c>
    </row>
    <row r="15" spans="1:12" s="52" customFormat="1" ht="39.75" customHeight="1">
      <c r="A15" s="118" t="s">
        <v>119</v>
      </c>
      <c r="B15" s="87" t="s">
        <v>120</v>
      </c>
      <c r="C15" s="138" t="str">
        <f>$C$4+205&amp;"E/W"</f>
        <v>245E/W</v>
      </c>
      <c r="D15" s="139">
        <f>$D$5+7</f>
        <v>42643</v>
      </c>
      <c r="E15" s="140">
        <f>$E$5+6</f>
        <v>42644</v>
      </c>
      <c r="F15" s="141" t="str">
        <f>TEXT($F$5+7,"m/dd")&amp;"-"&amp;TEXT($F$6+7,"dd")</f>
        <v>10/03-04</v>
      </c>
      <c r="G15" s="142" t="str">
        <f>TEXT($G$5+7,"m/dd")&amp;"-"&amp;TEXT($G$6+7,"dd")</f>
        <v>10/04-04</v>
      </c>
      <c r="H15" s="143"/>
      <c r="I15" s="144"/>
      <c r="J15" s="145">
        <f>$J$5+7</f>
        <v>42649</v>
      </c>
      <c r="K15" s="146">
        <f>$K$5+7</f>
        <v>42650</v>
      </c>
      <c r="L15" s="77"/>
    </row>
    <row r="16" spans="1:11" s="33" customFormat="1" ht="39.75" customHeight="1">
      <c r="A16" s="85" t="s">
        <v>121</v>
      </c>
      <c r="B16" s="22" t="s">
        <v>116</v>
      </c>
      <c r="C16" s="86" t="str">
        <f>$C$4+1600&amp;"E/W"</f>
        <v>1640E/W</v>
      </c>
      <c r="D16" s="147"/>
      <c r="E16" s="148">
        <f>$E$5+6</f>
        <v>42644</v>
      </c>
      <c r="F16" s="149" t="str">
        <f>TEXT($F$5+7,"m/dd")&amp;"-"&amp;TEXT($F$6+6,"dd")&amp;"                        南港C-3"</f>
        <v>10/03-03                        南港C-3</v>
      </c>
      <c r="G16" s="149"/>
      <c r="H16" s="150" t="str">
        <f>TEXT($H$5+7,"m/dd")&amp;"-"&amp;TEXT($H$6+7,"dd")</f>
        <v>10/04-04</v>
      </c>
      <c r="I16" s="151" t="str">
        <f>TEXT($I$5+7,"m/dd")&amp;"-"&amp;TEXT($I$6+7,"dd")</f>
        <v>10/04-05</v>
      </c>
      <c r="J16" s="152"/>
      <c r="K16" s="153">
        <f>$K$5+7</f>
        <v>42650</v>
      </c>
    </row>
    <row r="17" spans="1:11" ht="39.75" customHeight="1">
      <c r="A17" s="119" t="s">
        <v>98</v>
      </c>
      <c r="B17" s="120" t="s">
        <v>92</v>
      </c>
      <c r="C17" s="36" t="str">
        <f>$C$4+1600&amp;"E/W"</f>
        <v>1640E/W</v>
      </c>
      <c r="D17" s="154"/>
      <c r="E17" s="155">
        <f>$E$5+9</f>
        <v>42647</v>
      </c>
      <c r="F17" s="156" t="str">
        <f>TEXT($F$5+10,"m/dd")&amp;"-"&amp;TEXT($F$6+10,"dd")</f>
        <v>10/06-07</v>
      </c>
      <c r="G17" s="157" t="str">
        <f>TEXT($G$5+10,"m/dd")&amp;"-"&amp;TEXT($G$6+10,"dd")</f>
        <v>10/07-07</v>
      </c>
      <c r="H17" s="157"/>
      <c r="I17" s="158"/>
      <c r="J17" s="156"/>
      <c r="K17" s="158">
        <f>$K$5+10</f>
        <v>42653</v>
      </c>
    </row>
    <row r="18" spans="1:12" s="52" customFormat="1" ht="39.75" customHeight="1">
      <c r="A18" s="118" t="s">
        <v>97</v>
      </c>
      <c r="B18" s="87" t="s">
        <v>90</v>
      </c>
      <c r="C18" s="138" t="str">
        <f>$C$4+206&amp;"E/W"</f>
        <v>246E/W</v>
      </c>
      <c r="D18" s="139">
        <f>$D$5+14</f>
        <v>42650</v>
      </c>
      <c r="E18" s="140">
        <f>$E$5+13</f>
        <v>42651</v>
      </c>
      <c r="F18" s="141" t="str">
        <f>TEXT($F$5+14,"m/dd")&amp;"-"&amp;TEXT($F$6+14,"dd")</f>
        <v>10/10-11</v>
      </c>
      <c r="G18" s="142" t="str">
        <f>TEXT($G$5+14,"m/dd")&amp;"-"&amp;TEXT($G$6+14,"dd")</f>
        <v>10/11-11</v>
      </c>
      <c r="H18" s="143"/>
      <c r="I18" s="144"/>
      <c r="J18" s="145">
        <f>$J$5+14</f>
        <v>42656</v>
      </c>
      <c r="K18" s="146">
        <f>$K$5+14</f>
        <v>42657</v>
      </c>
      <c r="L18" s="77"/>
    </row>
    <row r="19" spans="1:11" s="33" customFormat="1" ht="39.75" customHeight="1">
      <c r="A19" s="85" t="s">
        <v>93</v>
      </c>
      <c r="B19" s="22" t="s">
        <v>91</v>
      </c>
      <c r="C19" s="86" t="str">
        <f>$C$4+1601&amp;"E/W"</f>
        <v>1641E/W</v>
      </c>
      <c r="D19" s="147"/>
      <c r="E19" s="148">
        <f>$E$5+13</f>
        <v>42651</v>
      </c>
      <c r="F19" s="149" t="str">
        <f>TEXT($F$5+14,"m/dd")&amp;"-"&amp;TEXT($F$6+13,"dd")&amp;"                        南港C-3"</f>
        <v>10/10-10                        南港C-3</v>
      </c>
      <c r="G19" s="149"/>
      <c r="H19" s="150" t="str">
        <f>TEXT($H$5+14,"m/dd")&amp;"-"&amp;TEXT($H$6+14,"dd")</f>
        <v>10/11-11</v>
      </c>
      <c r="I19" s="151" t="str">
        <f>TEXT($I$5+14,"m/dd")&amp;"-"&amp;TEXT($I$6+14,"dd")</f>
        <v>10/11-12</v>
      </c>
      <c r="J19" s="152"/>
      <c r="K19" s="153">
        <f>$K$5+14</f>
        <v>42657</v>
      </c>
    </row>
    <row r="20" spans="1:11" ht="39.75" customHeight="1">
      <c r="A20" s="119" t="s">
        <v>98</v>
      </c>
      <c r="B20" s="120" t="s">
        <v>92</v>
      </c>
      <c r="C20" s="36" t="str">
        <f>$C$4+1601&amp;"E/W"</f>
        <v>1641E/W</v>
      </c>
      <c r="D20" s="154"/>
      <c r="E20" s="155">
        <f>$E$5+16</f>
        <v>42654</v>
      </c>
      <c r="F20" s="156" t="str">
        <f>TEXT($F$5+17,"m/dd")&amp;"-"&amp;TEXT($F$6+17,"dd")</f>
        <v>10/13-14</v>
      </c>
      <c r="G20" s="157" t="str">
        <f>TEXT($G$5+17,"m/dd")&amp;"-"&amp;TEXT($G$6+17,"dd")</f>
        <v>10/14-14</v>
      </c>
      <c r="H20" s="157"/>
      <c r="I20" s="158"/>
      <c r="J20" s="156"/>
      <c r="K20" s="158">
        <f>$K$5+17</f>
        <v>42660</v>
      </c>
    </row>
    <row r="21" spans="1:12" s="52" customFormat="1" ht="39.75" customHeight="1">
      <c r="A21" s="166" t="s">
        <v>97</v>
      </c>
      <c r="B21" s="25" t="s">
        <v>90</v>
      </c>
      <c r="C21" s="138" t="str">
        <f>$C$4+207&amp;"E/W"</f>
        <v>247E/W</v>
      </c>
      <c r="D21" s="139">
        <f>$D$5+21</f>
        <v>42657</v>
      </c>
      <c r="E21" s="140">
        <f>$E$5+20</f>
        <v>42658</v>
      </c>
      <c r="F21" s="141" t="str">
        <f>TEXT($F$5+21,"m/dd")&amp;"-"&amp;TEXT($F$6+21,"dd")</f>
        <v>10/17-18</v>
      </c>
      <c r="G21" s="142" t="str">
        <f>TEXT($G$5+21,"m/dd")&amp;"-"&amp;TEXT($G$6+21,"dd")</f>
        <v>10/18-18</v>
      </c>
      <c r="H21" s="143"/>
      <c r="I21" s="172" t="s">
        <v>123</v>
      </c>
      <c r="J21" s="170">
        <v>42657</v>
      </c>
      <c r="K21" s="171">
        <v>42658</v>
      </c>
      <c r="L21" s="77"/>
    </row>
    <row r="22" spans="1:11" s="33" customFormat="1" ht="39.75" customHeight="1">
      <c r="A22" s="163" t="s">
        <v>93</v>
      </c>
      <c r="B22" s="164" t="s">
        <v>91</v>
      </c>
      <c r="C22" s="165" t="str">
        <f>$C$4+1602&amp;"E/W"</f>
        <v>1642E/W</v>
      </c>
      <c r="D22" s="700" t="s">
        <v>122</v>
      </c>
      <c r="E22" s="701"/>
      <c r="F22" s="701"/>
      <c r="G22" s="701"/>
      <c r="H22" s="701"/>
      <c r="I22" s="701"/>
      <c r="J22" s="701"/>
      <c r="K22" s="702"/>
    </row>
    <row r="23" spans="1:11" ht="39.75" customHeight="1">
      <c r="A23" s="167" t="s">
        <v>98</v>
      </c>
      <c r="B23" s="168" t="s">
        <v>92</v>
      </c>
      <c r="C23" s="169" t="str">
        <f>$C$4+1602&amp;"E/W"</f>
        <v>1642E/W</v>
      </c>
      <c r="D23" s="154"/>
      <c r="E23" s="155">
        <f>$E$5+23</f>
        <v>42661</v>
      </c>
      <c r="F23" s="156" t="str">
        <f>TEXT($F$5+24,"m/dd")&amp;"-"&amp;TEXT($F$6+24,"dd")</f>
        <v>10/20-21</v>
      </c>
      <c r="G23" s="157" t="str">
        <f>TEXT($G$5+24,"m/dd")&amp;"-"&amp;TEXT($G$6+24,"dd")</f>
        <v>10/21-21</v>
      </c>
      <c r="H23" s="157"/>
      <c r="I23" s="158"/>
      <c r="J23" s="156"/>
      <c r="K23" s="158">
        <f>$K$5+24</f>
        <v>42667</v>
      </c>
    </row>
    <row r="24" spans="1:12" s="52" customFormat="1" ht="39.75" customHeight="1">
      <c r="A24" s="118" t="s">
        <v>97</v>
      </c>
      <c r="B24" s="87" t="s">
        <v>90</v>
      </c>
      <c r="C24" s="138" t="str">
        <f>$C$4+208&amp;"E/W"</f>
        <v>248E/W</v>
      </c>
      <c r="D24" s="139">
        <f>$D$5+28</f>
        <v>42664</v>
      </c>
      <c r="E24" s="140">
        <f>$E$5+27</f>
        <v>42665</v>
      </c>
      <c r="F24" s="141" t="str">
        <f>TEXT($F$5+28,"m/dd")&amp;"-"&amp;TEXT($F$6+28,"dd")</f>
        <v>10/24-25</v>
      </c>
      <c r="G24" s="142" t="str">
        <f>TEXT($G$5+28,"m/dd")&amp;"-"&amp;TEXT($G$6+28,"dd")</f>
        <v>10/25-25</v>
      </c>
      <c r="H24" s="143"/>
      <c r="I24" s="144"/>
      <c r="J24" s="145">
        <f>$J$5+28</f>
        <v>42670</v>
      </c>
      <c r="K24" s="146">
        <f>$K$5+28</f>
        <v>42671</v>
      </c>
      <c r="L24" s="77"/>
    </row>
    <row r="25" spans="1:11" s="33" customFormat="1" ht="39.75" customHeight="1">
      <c r="A25" s="85" t="s">
        <v>93</v>
      </c>
      <c r="B25" s="22" t="s">
        <v>91</v>
      </c>
      <c r="C25" s="86" t="str">
        <f>$C$4+1603&amp;"E/W"</f>
        <v>1643E/W</v>
      </c>
      <c r="D25" s="147"/>
      <c r="E25" s="148">
        <f>$E$5+27</f>
        <v>42665</v>
      </c>
      <c r="F25" s="149" t="str">
        <f>TEXT($F$5+28,"m/dd")&amp;"-"&amp;TEXT($F$6+27,"dd")&amp;"                        南港C-3"</f>
        <v>10/24-24                        南港C-3</v>
      </c>
      <c r="G25" s="149"/>
      <c r="H25" s="150" t="str">
        <f>TEXT($H$5+28,"m/dd")&amp;"-"&amp;TEXT($H$6+28,"dd")</f>
        <v>10/25-25</v>
      </c>
      <c r="I25" s="151" t="str">
        <f>TEXT($I$5+28,"m/dd")&amp;"-"&amp;TEXT($I$6+28,"dd")</f>
        <v>10/25-26</v>
      </c>
      <c r="J25" s="152"/>
      <c r="K25" s="153">
        <f>$K$5+28</f>
        <v>42671</v>
      </c>
    </row>
    <row r="26" spans="1:11" ht="39.75" customHeight="1">
      <c r="A26" s="119" t="s">
        <v>98</v>
      </c>
      <c r="B26" s="120" t="s">
        <v>92</v>
      </c>
      <c r="C26" s="36" t="str">
        <f>$C$4+1603&amp;"E/W"</f>
        <v>1643E/W</v>
      </c>
      <c r="D26" s="154"/>
      <c r="E26" s="155">
        <f>$E$5+30</f>
        <v>42668</v>
      </c>
      <c r="F26" s="156" t="str">
        <f>TEXT($F$5+31,"m/dd")&amp;"-"&amp;TEXT($F$6+31,"dd")</f>
        <v>10/27-28</v>
      </c>
      <c r="G26" s="157" t="str">
        <f>TEXT($G$5+31,"m/dd")&amp;"-"&amp;TEXT($G$6+31,"dd")</f>
        <v>10/28-28</v>
      </c>
      <c r="H26" s="157"/>
      <c r="I26" s="158"/>
      <c r="J26" s="156"/>
      <c r="K26" s="158">
        <f>$K$5+31</f>
        <v>42674</v>
      </c>
    </row>
    <row r="27" spans="1:11" s="84" customFormat="1" ht="19.5" customHeight="1">
      <c r="A27" s="699" t="s">
        <v>88</v>
      </c>
      <c r="B27" s="699"/>
      <c r="C27" s="699"/>
      <c r="D27" s="699"/>
      <c r="E27" s="699"/>
      <c r="F27" s="699"/>
      <c r="G27" s="699"/>
      <c r="H27" s="699"/>
      <c r="I27" s="699"/>
      <c r="J27" s="699"/>
      <c r="K27" s="699"/>
    </row>
    <row r="28" spans="1:11" ht="17.25" customHeight="1">
      <c r="A28" s="37"/>
      <c r="B28" s="37"/>
      <c r="C28" s="37"/>
      <c r="D28" s="159"/>
      <c r="E28" s="37"/>
      <c r="F28" s="108"/>
      <c r="G28" s="108"/>
      <c r="H28" s="108"/>
      <c r="I28" s="108"/>
      <c r="J28" s="108"/>
      <c r="K28" s="109"/>
    </row>
    <row r="29" spans="1:11" s="59" customFormat="1" ht="14.25" thickBot="1">
      <c r="A29" s="65" t="s">
        <v>49</v>
      </c>
      <c r="B29" s="66" t="s">
        <v>50</v>
      </c>
      <c r="C29" s="67"/>
      <c r="D29" s="160" t="s">
        <v>51</v>
      </c>
      <c r="E29" s="66" t="s">
        <v>52</v>
      </c>
      <c r="F29" s="110"/>
      <c r="G29" s="110"/>
      <c r="H29" s="110"/>
      <c r="I29" s="110"/>
      <c r="J29" s="110"/>
      <c r="K29" s="111"/>
    </row>
    <row r="30" spans="1:11" s="59" customFormat="1" ht="14.25" thickTop="1">
      <c r="A30" s="68" t="s">
        <v>54</v>
      </c>
      <c r="B30" s="64" t="s">
        <v>94</v>
      </c>
      <c r="C30" s="69"/>
      <c r="D30" s="161" t="s">
        <v>55</v>
      </c>
      <c r="E30" s="64" t="s">
        <v>56</v>
      </c>
      <c r="F30" s="112"/>
      <c r="G30" s="112"/>
      <c r="H30" s="112"/>
      <c r="I30" s="113"/>
      <c r="J30" s="114" t="s">
        <v>65</v>
      </c>
      <c r="K30" s="113"/>
    </row>
    <row r="31" spans="1:11" s="59" customFormat="1" ht="13.5">
      <c r="A31" s="70"/>
      <c r="B31" s="71" t="s">
        <v>95</v>
      </c>
      <c r="C31" s="72"/>
      <c r="D31" s="162" t="s">
        <v>86</v>
      </c>
      <c r="E31" s="71" t="s">
        <v>87</v>
      </c>
      <c r="F31" s="115"/>
      <c r="G31" s="115"/>
      <c r="H31" s="115"/>
      <c r="I31" s="116"/>
      <c r="J31" s="117" t="s">
        <v>66</v>
      </c>
      <c r="K31" s="116"/>
    </row>
    <row r="32" spans="1:11" s="59" customFormat="1" ht="13.5">
      <c r="A32" s="73" t="s">
        <v>57</v>
      </c>
      <c r="B32" s="71" t="s">
        <v>94</v>
      </c>
      <c r="C32" s="72"/>
      <c r="D32" s="162" t="s">
        <v>58</v>
      </c>
      <c r="E32" s="71" t="s">
        <v>59</v>
      </c>
      <c r="F32" s="115"/>
      <c r="G32" s="115"/>
      <c r="H32" s="115"/>
      <c r="I32" s="116"/>
      <c r="J32" s="117" t="s">
        <v>64</v>
      </c>
      <c r="K32" s="116"/>
    </row>
    <row r="33" spans="1:10" ht="14.25">
      <c r="A33" s="37"/>
      <c r="B33" s="37"/>
      <c r="C33" s="37"/>
      <c r="D33" s="159"/>
      <c r="E33" s="37"/>
      <c r="F33" s="108"/>
      <c r="G33" s="108"/>
      <c r="H33" s="108"/>
      <c r="I33" s="108"/>
      <c r="J33" s="108"/>
    </row>
    <row r="34" spans="1:11" s="33" customFormat="1" ht="24.75" customHeight="1">
      <c r="A34" s="686" t="s">
        <v>13</v>
      </c>
      <c r="B34" s="686"/>
      <c r="C34" s="686"/>
      <c r="D34" s="686"/>
      <c r="E34" s="686"/>
      <c r="F34" s="686"/>
      <c r="G34" s="686"/>
      <c r="H34" s="686"/>
      <c r="I34" s="686"/>
      <c r="J34" s="686"/>
      <c r="K34" s="686"/>
    </row>
    <row r="35" spans="1:11" ht="15.75" customHeight="1">
      <c r="A35" s="687" t="s">
        <v>14</v>
      </c>
      <c r="B35" s="687"/>
      <c r="C35" s="687"/>
      <c r="D35" s="687"/>
      <c r="E35" s="687"/>
      <c r="F35" s="687"/>
      <c r="G35" s="687"/>
      <c r="H35" s="687"/>
      <c r="I35" s="687"/>
      <c r="J35" s="687"/>
      <c r="K35" s="687"/>
    </row>
    <row r="36" spans="1:11" ht="15.75" customHeight="1">
      <c r="A36" s="687" t="s">
        <v>16</v>
      </c>
      <c r="B36" s="687"/>
      <c r="C36" s="687"/>
      <c r="D36" s="687"/>
      <c r="E36" s="687"/>
      <c r="F36" s="687"/>
      <c r="G36" s="687"/>
      <c r="H36" s="687"/>
      <c r="I36" s="687"/>
      <c r="J36" s="687"/>
      <c r="K36" s="687"/>
    </row>
    <row r="37" spans="1:11" ht="56.25" customHeight="1">
      <c r="A37" s="688" t="s">
        <v>25</v>
      </c>
      <c r="B37" s="688"/>
      <c r="C37" s="688"/>
      <c r="D37" s="688"/>
      <c r="E37" s="688"/>
      <c r="G37" s="689" t="s">
        <v>33</v>
      </c>
      <c r="H37" s="689"/>
      <c r="I37" s="689"/>
      <c r="J37" s="689"/>
      <c r="K37" s="689"/>
    </row>
    <row r="38" spans="1:11" ht="36" customHeight="1">
      <c r="A38" s="690" t="s">
        <v>23</v>
      </c>
      <c r="B38" s="690"/>
      <c r="C38" s="690"/>
      <c r="D38" s="690"/>
      <c r="E38" s="690"/>
      <c r="G38" s="691" t="s">
        <v>63</v>
      </c>
      <c r="H38" s="691"/>
      <c r="I38" s="691"/>
      <c r="J38" s="691"/>
      <c r="K38" s="691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24"/>
  <sheetViews>
    <sheetView zoomScalePageLayoutView="0" workbookViewId="0" topLeftCell="A1">
      <selection activeCell="H23" sqref="H23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12" width="13.59765625" style="0" customWidth="1"/>
  </cols>
  <sheetData>
    <row r="1" spans="1:12" ht="33">
      <c r="A1" s="26"/>
      <c r="B1" s="47"/>
      <c r="C1" s="703" t="s">
        <v>60</v>
      </c>
      <c r="D1" s="703"/>
      <c r="E1" s="703"/>
      <c r="F1" s="703"/>
      <c r="G1" s="703"/>
      <c r="H1" s="703"/>
      <c r="I1" s="703"/>
      <c r="J1" s="703"/>
      <c r="K1" s="703"/>
      <c r="L1" s="703"/>
    </row>
    <row r="2" spans="1:12" ht="23.25">
      <c r="A2" s="45" t="s">
        <v>31</v>
      </c>
      <c r="B2" s="48"/>
      <c r="C2" s="704" t="s">
        <v>41</v>
      </c>
      <c r="D2" s="704"/>
      <c r="E2" s="704"/>
      <c r="F2" s="704"/>
      <c r="G2" s="704"/>
      <c r="H2" s="704"/>
      <c r="I2" s="704"/>
      <c r="J2" s="704"/>
      <c r="K2" s="704"/>
      <c r="L2" s="704"/>
    </row>
    <row r="3" spans="1:12" ht="19.5">
      <c r="A3" s="16"/>
      <c r="B3" s="16"/>
      <c r="C3" s="16"/>
      <c r="D3" s="16"/>
      <c r="E3" s="16"/>
      <c r="F3" s="4"/>
      <c r="G3" s="4"/>
      <c r="H3" s="4"/>
      <c r="I3" s="60"/>
      <c r="J3" s="60"/>
      <c r="K3" s="60"/>
      <c r="L3" s="60"/>
    </row>
    <row r="4" spans="1:12" ht="19.5">
      <c r="A4" s="17"/>
      <c r="B4" s="27"/>
      <c r="C4" s="17"/>
      <c r="D4" s="17"/>
      <c r="E4" s="17"/>
      <c r="F4" s="14"/>
      <c r="G4" s="14"/>
      <c r="H4" s="14"/>
      <c r="I4" s="28"/>
      <c r="J4" s="28"/>
      <c r="K4" s="28"/>
      <c r="L4" s="16"/>
    </row>
    <row r="5" spans="1:12" ht="13.5">
      <c r="A5" s="41" t="s">
        <v>38</v>
      </c>
      <c r="B5" s="29"/>
      <c r="C5" s="14"/>
      <c r="D5" s="14"/>
      <c r="E5" s="14"/>
      <c r="F5" s="13"/>
      <c r="G5" s="13"/>
      <c r="H5" s="13"/>
      <c r="I5" s="13"/>
      <c r="J5" s="13"/>
      <c r="K5" s="13"/>
      <c r="L5" s="13"/>
    </row>
    <row r="6" spans="1:12" ht="13.5">
      <c r="A6" s="705" t="s">
        <v>21</v>
      </c>
      <c r="B6" s="706"/>
      <c r="C6" s="534" t="s">
        <v>22</v>
      </c>
      <c r="D6" s="542" t="s">
        <v>321</v>
      </c>
      <c r="E6" s="42" t="s">
        <v>322</v>
      </c>
      <c r="F6" s="174" t="s">
        <v>5</v>
      </c>
      <c r="G6" s="509" t="s">
        <v>321</v>
      </c>
      <c r="H6" s="509" t="s">
        <v>322</v>
      </c>
      <c r="I6" s="515" t="s">
        <v>3</v>
      </c>
      <c r="J6" s="557" t="s">
        <v>321</v>
      </c>
      <c r="K6" s="509" t="s">
        <v>322</v>
      </c>
      <c r="L6" s="174" t="s">
        <v>4</v>
      </c>
    </row>
    <row r="7" spans="1:12" s="276" customFormat="1" ht="30" customHeight="1">
      <c r="A7" s="523" t="s">
        <v>161</v>
      </c>
      <c r="B7" s="526" t="s">
        <v>78</v>
      </c>
      <c r="C7" s="535" t="s">
        <v>270</v>
      </c>
      <c r="D7" s="543" t="s">
        <v>131</v>
      </c>
      <c r="E7" s="525" t="s">
        <v>131</v>
      </c>
      <c r="F7" s="376" t="s">
        <v>17</v>
      </c>
      <c r="G7" s="375" t="s">
        <v>363</v>
      </c>
      <c r="H7" s="375" t="s">
        <v>182</v>
      </c>
      <c r="I7" s="516" t="s">
        <v>233</v>
      </c>
      <c r="J7" s="664" t="s">
        <v>342</v>
      </c>
      <c r="K7" s="547" t="s">
        <v>182</v>
      </c>
      <c r="L7" s="374" t="s">
        <v>203</v>
      </c>
    </row>
    <row r="8" spans="1:12" s="213" customFormat="1" ht="30" customHeight="1">
      <c r="A8" s="523" t="s">
        <v>222</v>
      </c>
      <c r="B8" s="524" t="s">
        <v>79</v>
      </c>
      <c r="C8" s="535"/>
      <c r="D8" s="543"/>
      <c r="E8" s="525"/>
      <c r="F8" s="220" t="s">
        <v>17</v>
      </c>
      <c r="G8" s="223" t="s">
        <v>364</v>
      </c>
      <c r="H8" s="223" t="s">
        <v>323</v>
      </c>
      <c r="I8" s="517" t="s">
        <v>202</v>
      </c>
      <c r="J8" s="665" t="s">
        <v>342</v>
      </c>
      <c r="K8" s="548" t="s">
        <v>323</v>
      </c>
      <c r="L8" s="218" t="s">
        <v>202</v>
      </c>
    </row>
    <row r="9" spans="1:12" s="213" customFormat="1" ht="30" customHeight="1">
      <c r="A9" s="523" t="s">
        <v>154</v>
      </c>
      <c r="B9" s="524" t="s">
        <v>80</v>
      </c>
      <c r="C9" s="535" t="s">
        <v>234</v>
      </c>
      <c r="D9" s="543" t="s">
        <v>330</v>
      </c>
      <c r="E9" s="525" t="s">
        <v>323</v>
      </c>
      <c r="F9" s="218" t="s">
        <v>190</v>
      </c>
      <c r="G9" s="510" t="s">
        <v>131</v>
      </c>
      <c r="H9" s="510" t="s">
        <v>131</v>
      </c>
      <c r="I9" s="517" t="s">
        <v>131</v>
      </c>
      <c r="J9" s="219" t="s">
        <v>131</v>
      </c>
      <c r="K9" s="548" t="s">
        <v>131</v>
      </c>
      <c r="L9" s="218" t="s">
        <v>131</v>
      </c>
    </row>
    <row r="10" spans="1:12" s="213" customFormat="1" ht="30" customHeight="1">
      <c r="A10" s="529" t="s">
        <v>255</v>
      </c>
      <c r="B10" s="524" t="s">
        <v>76</v>
      </c>
      <c r="C10" s="536" t="s">
        <v>271</v>
      </c>
      <c r="D10" s="544" t="s">
        <v>131</v>
      </c>
      <c r="E10" s="530" t="s">
        <v>131</v>
      </c>
      <c r="F10" s="218" t="s">
        <v>17</v>
      </c>
      <c r="G10" s="510" t="s">
        <v>183</v>
      </c>
      <c r="H10" s="510" t="s">
        <v>323</v>
      </c>
      <c r="I10" s="517" t="s">
        <v>190</v>
      </c>
      <c r="J10" s="665" t="s">
        <v>342</v>
      </c>
      <c r="K10" s="548" t="s">
        <v>323</v>
      </c>
      <c r="L10" s="220" t="s">
        <v>201</v>
      </c>
    </row>
    <row r="11" spans="1:12" s="213" customFormat="1" ht="30" customHeight="1">
      <c r="A11" s="523" t="s">
        <v>250</v>
      </c>
      <c r="B11" s="526" t="s">
        <v>28</v>
      </c>
      <c r="C11" s="535" t="s">
        <v>196</v>
      </c>
      <c r="D11" s="543" t="s">
        <v>330</v>
      </c>
      <c r="E11" s="525" t="s">
        <v>323</v>
      </c>
      <c r="F11" s="215" t="s">
        <v>207</v>
      </c>
      <c r="G11" s="662" t="s">
        <v>342</v>
      </c>
      <c r="H11" s="511" t="s">
        <v>218</v>
      </c>
      <c r="I11" s="518" t="s">
        <v>227</v>
      </c>
      <c r="J11" s="216" t="s">
        <v>333</v>
      </c>
      <c r="K11" s="549" t="s">
        <v>218</v>
      </c>
      <c r="L11" s="217" t="s">
        <v>195</v>
      </c>
    </row>
    <row r="12" spans="1:12" s="213" customFormat="1" ht="30" customHeight="1">
      <c r="A12" s="523" t="s">
        <v>173</v>
      </c>
      <c r="B12" s="526" t="s">
        <v>158</v>
      </c>
      <c r="C12" s="535" t="s">
        <v>313</v>
      </c>
      <c r="D12" s="543" t="s">
        <v>332</v>
      </c>
      <c r="E12" s="525" t="s">
        <v>182</v>
      </c>
      <c r="F12" s="279" t="s">
        <v>236</v>
      </c>
      <c r="G12" s="663" t="s">
        <v>342</v>
      </c>
      <c r="H12" s="512" t="s">
        <v>323</v>
      </c>
      <c r="I12" s="519" t="s">
        <v>202</v>
      </c>
      <c r="J12" s="314" t="s">
        <v>183</v>
      </c>
      <c r="K12" s="550" t="s">
        <v>323</v>
      </c>
      <c r="L12" s="315" t="s">
        <v>201</v>
      </c>
    </row>
    <row r="13" spans="1:12" s="213" customFormat="1" ht="30" customHeight="1">
      <c r="A13" s="652" t="s">
        <v>128</v>
      </c>
      <c r="B13" s="653" t="s">
        <v>84</v>
      </c>
      <c r="C13" s="654" t="s">
        <v>215</v>
      </c>
      <c r="D13" s="545" t="s">
        <v>131</v>
      </c>
      <c r="E13" s="527" t="s">
        <v>131</v>
      </c>
      <c r="F13" s="539" t="s">
        <v>131</v>
      </c>
      <c r="G13" s="513" t="s">
        <v>183</v>
      </c>
      <c r="H13" s="558" t="s">
        <v>323</v>
      </c>
      <c r="I13" s="520" t="s">
        <v>201</v>
      </c>
      <c r="J13" s="554" t="s">
        <v>183</v>
      </c>
      <c r="K13" s="551" t="s">
        <v>323</v>
      </c>
      <c r="L13" s="212" t="s">
        <v>191</v>
      </c>
    </row>
    <row r="14" spans="1:12" s="213" customFormat="1" ht="30" customHeight="1">
      <c r="A14" s="528" t="s">
        <v>222</v>
      </c>
      <c r="B14" s="393" t="s">
        <v>81</v>
      </c>
      <c r="C14" s="537"/>
      <c r="D14" s="545" t="s">
        <v>131</v>
      </c>
      <c r="E14" s="527" t="s">
        <v>131</v>
      </c>
      <c r="F14" s="540" t="s">
        <v>17</v>
      </c>
      <c r="G14" s="331" t="s">
        <v>333</v>
      </c>
      <c r="H14" s="331" t="s">
        <v>218</v>
      </c>
      <c r="I14" s="522" t="s">
        <v>237</v>
      </c>
      <c r="J14" s="555" t="s">
        <v>333</v>
      </c>
      <c r="K14" s="552" t="s">
        <v>218</v>
      </c>
      <c r="L14" s="330" t="s">
        <v>238</v>
      </c>
    </row>
    <row r="15" spans="1:12" s="213" customFormat="1" ht="30" customHeight="1">
      <c r="A15" s="658" t="s">
        <v>162</v>
      </c>
      <c r="B15" s="659" t="s">
        <v>82</v>
      </c>
      <c r="C15" s="660" t="s">
        <v>228</v>
      </c>
      <c r="D15" s="546" t="s">
        <v>182</v>
      </c>
      <c r="E15" s="533" t="s">
        <v>218</v>
      </c>
      <c r="F15" s="541" t="s">
        <v>240</v>
      </c>
      <c r="G15" s="514" t="s">
        <v>131</v>
      </c>
      <c r="H15" s="514" t="s">
        <v>131</v>
      </c>
      <c r="I15" s="521" t="s">
        <v>17</v>
      </c>
      <c r="J15" s="556" t="s">
        <v>131</v>
      </c>
      <c r="K15" s="553" t="s">
        <v>131</v>
      </c>
      <c r="L15" s="221" t="s">
        <v>17</v>
      </c>
    </row>
    <row r="16" spans="1:12" s="276" customFormat="1" ht="30" customHeight="1">
      <c r="A16" s="523" t="s">
        <v>161</v>
      </c>
      <c r="B16" s="526" t="s">
        <v>78</v>
      </c>
      <c r="C16" s="535" t="s">
        <v>297</v>
      </c>
      <c r="D16" s="543" t="s">
        <v>131</v>
      </c>
      <c r="E16" s="525" t="s">
        <v>131</v>
      </c>
      <c r="F16" s="376" t="s">
        <v>17</v>
      </c>
      <c r="G16" s="375" t="s">
        <v>333</v>
      </c>
      <c r="H16" s="375" t="s">
        <v>218</v>
      </c>
      <c r="I16" s="516" t="s">
        <v>298</v>
      </c>
      <c r="J16" s="664" t="s">
        <v>342</v>
      </c>
      <c r="K16" s="547" t="s">
        <v>218</v>
      </c>
      <c r="L16" s="374" t="s">
        <v>225</v>
      </c>
    </row>
    <row r="17" spans="1:12" s="213" customFormat="1" ht="30" customHeight="1">
      <c r="A17" s="523" t="s">
        <v>222</v>
      </c>
      <c r="B17" s="524" t="s">
        <v>79</v>
      </c>
      <c r="C17" s="535"/>
      <c r="D17" s="543" t="s">
        <v>131</v>
      </c>
      <c r="E17" s="525" t="s">
        <v>131</v>
      </c>
      <c r="F17" s="220" t="s">
        <v>17</v>
      </c>
      <c r="G17" s="223" t="s">
        <v>365</v>
      </c>
      <c r="H17" s="223" t="s">
        <v>248</v>
      </c>
      <c r="I17" s="517" t="s">
        <v>224</v>
      </c>
      <c r="J17" s="665" t="s">
        <v>342</v>
      </c>
      <c r="K17" s="548" t="s">
        <v>248</v>
      </c>
      <c r="L17" s="218" t="s">
        <v>224</v>
      </c>
    </row>
    <row r="18" spans="1:12" s="213" customFormat="1" ht="30" customHeight="1">
      <c r="A18" s="523" t="s">
        <v>154</v>
      </c>
      <c r="B18" s="524" t="s">
        <v>80</v>
      </c>
      <c r="C18" s="535" t="s">
        <v>299</v>
      </c>
      <c r="D18" s="543" t="s">
        <v>343</v>
      </c>
      <c r="E18" s="525" t="s">
        <v>359</v>
      </c>
      <c r="F18" s="218" t="s">
        <v>305</v>
      </c>
      <c r="G18" s="510" t="s">
        <v>131</v>
      </c>
      <c r="H18" s="510" t="s">
        <v>131</v>
      </c>
      <c r="I18" s="517" t="s">
        <v>131</v>
      </c>
      <c r="J18" s="219" t="s">
        <v>131</v>
      </c>
      <c r="K18" s="548" t="s">
        <v>131</v>
      </c>
      <c r="L18" s="218" t="s">
        <v>131</v>
      </c>
    </row>
    <row r="19" spans="1:12" s="213" customFormat="1" ht="30" customHeight="1">
      <c r="A19" s="529" t="s">
        <v>255</v>
      </c>
      <c r="B19" s="524" t="s">
        <v>76</v>
      </c>
      <c r="C19" s="536" t="s">
        <v>300</v>
      </c>
      <c r="D19" s="544" t="s">
        <v>131</v>
      </c>
      <c r="E19" s="530" t="s">
        <v>131</v>
      </c>
      <c r="F19" s="218" t="s">
        <v>17</v>
      </c>
      <c r="G19" s="510" t="s">
        <v>330</v>
      </c>
      <c r="H19" s="510" t="s">
        <v>248</v>
      </c>
      <c r="I19" s="517" t="s">
        <v>204</v>
      </c>
      <c r="J19" s="665" t="s">
        <v>342</v>
      </c>
      <c r="K19" s="548" t="s">
        <v>324</v>
      </c>
      <c r="L19" s="220" t="s">
        <v>223</v>
      </c>
    </row>
    <row r="20" spans="1:12" s="213" customFormat="1" ht="30" customHeight="1">
      <c r="A20" s="523" t="s">
        <v>314</v>
      </c>
      <c r="B20" s="526" t="s">
        <v>28</v>
      </c>
      <c r="C20" s="535"/>
      <c r="D20" s="543" t="s">
        <v>341</v>
      </c>
      <c r="E20" s="525" t="s">
        <v>235</v>
      </c>
      <c r="F20" s="215" t="s">
        <v>226</v>
      </c>
      <c r="G20" s="662" t="s">
        <v>342</v>
      </c>
      <c r="H20" s="511" t="s">
        <v>249</v>
      </c>
      <c r="I20" s="518" t="s">
        <v>291</v>
      </c>
      <c r="J20" s="666" t="s">
        <v>342</v>
      </c>
      <c r="K20" s="549" t="s">
        <v>249</v>
      </c>
      <c r="L20" s="217" t="s">
        <v>210</v>
      </c>
    </row>
    <row r="21" spans="1:12" s="276" customFormat="1" ht="30" customHeight="1">
      <c r="A21" s="523" t="s">
        <v>174</v>
      </c>
      <c r="B21" s="526" t="s">
        <v>158</v>
      </c>
      <c r="C21" s="535" t="s">
        <v>313</v>
      </c>
      <c r="D21" s="543" t="s">
        <v>182</v>
      </c>
      <c r="E21" s="525" t="s">
        <v>218</v>
      </c>
      <c r="F21" s="279" t="s">
        <v>284</v>
      </c>
      <c r="G21" s="663" t="s">
        <v>342</v>
      </c>
      <c r="H21" s="512" t="s">
        <v>248</v>
      </c>
      <c r="I21" s="519" t="s">
        <v>224</v>
      </c>
      <c r="J21" s="314" t="s">
        <v>182</v>
      </c>
      <c r="K21" s="550" t="s">
        <v>324</v>
      </c>
      <c r="L21" s="315" t="s">
        <v>223</v>
      </c>
    </row>
    <row r="22" spans="1:12" s="213" customFormat="1" ht="30" customHeight="1">
      <c r="A22" s="652" t="s">
        <v>128</v>
      </c>
      <c r="B22" s="653" t="s">
        <v>84</v>
      </c>
      <c r="C22" s="654" t="s">
        <v>228</v>
      </c>
      <c r="D22" s="545" t="s">
        <v>131</v>
      </c>
      <c r="E22" s="527" t="s">
        <v>131</v>
      </c>
      <c r="F22" s="539" t="s">
        <v>131</v>
      </c>
      <c r="G22" s="513" t="s">
        <v>182</v>
      </c>
      <c r="H22" s="558" t="s">
        <v>324</v>
      </c>
      <c r="I22" s="520" t="s">
        <v>223</v>
      </c>
      <c r="J22" s="554" t="s">
        <v>182</v>
      </c>
      <c r="K22" s="551" t="s">
        <v>324</v>
      </c>
      <c r="L22" s="212" t="s">
        <v>205</v>
      </c>
    </row>
    <row r="23" spans="1:12" ht="30" customHeight="1">
      <c r="A23" s="655" t="s">
        <v>162</v>
      </c>
      <c r="B23" s="653" t="s">
        <v>81</v>
      </c>
      <c r="C23" s="654" t="s">
        <v>294</v>
      </c>
      <c r="D23" s="545" t="s">
        <v>131</v>
      </c>
      <c r="E23" s="527" t="s">
        <v>131</v>
      </c>
      <c r="F23" s="540" t="s">
        <v>17</v>
      </c>
      <c r="G23" s="331" t="s">
        <v>366</v>
      </c>
      <c r="H23" s="331" t="s">
        <v>249</v>
      </c>
      <c r="I23" s="522" t="s">
        <v>302</v>
      </c>
      <c r="J23" s="555" t="s">
        <v>367</v>
      </c>
      <c r="K23" s="552" t="s">
        <v>249</v>
      </c>
      <c r="L23" s="330" t="s">
        <v>303</v>
      </c>
    </row>
    <row r="24" spans="1:12" ht="30" customHeight="1">
      <c r="A24" s="531" t="s">
        <v>222</v>
      </c>
      <c r="B24" s="532" t="s">
        <v>82</v>
      </c>
      <c r="C24" s="538"/>
      <c r="D24" s="546" t="s">
        <v>340</v>
      </c>
      <c r="E24" s="533" t="s">
        <v>249</v>
      </c>
      <c r="F24" s="541" t="s">
        <v>304</v>
      </c>
      <c r="G24" s="514" t="s">
        <v>131</v>
      </c>
      <c r="H24" s="514" t="s">
        <v>131</v>
      </c>
      <c r="I24" s="521" t="s">
        <v>17</v>
      </c>
      <c r="J24" s="556" t="s">
        <v>131</v>
      </c>
      <c r="K24" s="553" t="s">
        <v>131</v>
      </c>
      <c r="L24" s="221" t="s">
        <v>17</v>
      </c>
    </row>
  </sheetData>
  <sheetProtection/>
  <mergeCells count="3">
    <mergeCell ref="C1:L1"/>
    <mergeCell ref="C2:L2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32"/>
  <sheetViews>
    <sheetView zoomScalePageLayoutView="0" workbookViewId="0" topLeftCell="A1">
      <selection activeCell="J15" sqref="J15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5" width="11.59765625" style="0" customWidth="1"/>
    <col min="6" max="6" width="11.69921875" style="0" customWidth="1"/>
    <col min="7" max="15" width="11.59765625" style="0" customWidth="1"/>
  </cols>
  <sheetData>
    <row r="1" spans="1:15" ht="27">
      <c r="A1" s="26"/>
      <c r="B1" s="26"/>
      <c r="C1" s="703" t="s">
        <v>8</v>
      </c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</row>
    <row r="2" spans="1:15" ht="19.5">
      <c r="A2" s="44" t="s">
        <v>31</v>
      </c>
      <c r="B2" s="44"/>
      <c r="C2" s="704" t="s">
        <v>32</v>
      </c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</row>
    <row r="3" spans="1:15" ht="19.5">
      <c r="A3" s="16"/>
      <c r="B3" s="16"/>
      <c r="C3" s="16"/>
      <c r="D3" s="16"/>
      <c r="E3" s="16"/>
      <c r="F3" s="46"/>
      <c r="G3" s="46"/>
      <c r="H3" s="46"/>
      <c r="I3" s="15"/>
      <c r="J3" s="15"/>
      <c r="K3" s="15"/>
      <c r="L3" s="15"/>
      <c r="M3" s="15"/>
      <c r="N3" s="15"/>
      <c r="O3" s="16"/>
    </row>
    <row r="4" spans="1:15" ht="19.5">
      <c r="A4" s="16"/>
      <c r="B4" s="16"/>
      <c r="C4" s="16"/>
      <c r="D4" s="16"/>
      <c r="E4" s="16"/>
      <c r="F4" s="32"/>
      <c r="G4" s="32"/>
      <c r="H4" s="32"/>
      <c r="I4" s="15"/>
      <c r="J4" s="15"/>
      <c r="K4" s="15"/>
      <c r="L4" s="15"/>
      <c r="M4" s="15"/>
      <c r="N4" s="15"/>
      <c r="O4" s="16"/>
    </row>
    <row r="5" spans="1:15" ht="13.5">
      <c r="A5" s="8" t="s">
        <v>39</v>
      </c>
      <c r="B5" s="29"/>
      <c r="C5" s="14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280"/>
    </row>
    <row r="6" spans="1:15" ht="13.5">
      <c r="A6" s="707" t="s">
        <v>21</v>
      </c>
      <c r="B6" s="708"/>
      <c r="C6" s="562" t="s">
        <v>22</v>
      </c>
      <c r="D6" s="568" t="s">
        <v>315</v>
      </c>
      <c r="E6" s="35" t="s">
        <v>316</v>
      </c>
      <c r="F6" s="175" t="s">
        <v>7</v>
      </c>
      <c r="G6" s="439" t="s">
        <v>315</v>
      </c>
      <c r="H6" s="439" t="s">
        <v>325</v>
      </c>
      <c r="I6" s="175" t="s">
        <v>6</v>
      </c>
      <c r="J6" s="508" t="s">
        <v>315</v>
      </c>
      <c r="K6" s="534" t="s">
        <v>316</v>
      </c>
      <c r="L6" s="589" t="s">
        <v>15</v>
      </c>
      <c r="M6" s="508" t="s">
        <v>315</v>
      </c>
      <c r="N6" s="534" t="s">
        <v>316</v>
      </c>
      <c r="O6" s="175" t="s">
        <v>11</v>
      </c>
    </row>
    <row r="7" spans="1:97" s="226" customFormat="1" ht="36.75" customHeight="1">
      <c r="A7" s="304" t="s">
        <v>164</v>
      </c>
      <c r="B7" s="277" t="s">
        <v>140</v>
      </c>
      <c r="C7" s="563" t="s">
        <v>251</v>
      </c>
      <c r="D7" s="569" t="s">
        <v>360</v>
      </c>
      <c r="E7" s="370" t="s">
        <v>184</v>
      </c>
      <c r="F7" s="426" t="s">
        <v>253</v>
      </c>
      <c r="G7" s="341" t="s">
        <v>338</v>
      </c>
      <c r="H7" s="341" t="s">
        <v>318</v>
      </c>
      <c r="I7" s="426" t="s">
        <v>241</v>
      </c>
      <c r="J7" s="341" t="s">
        <v>17</v>
      </c>
      <c r="K7" s="353" t="s">
        <v>17</v>
      </c>
      <c r="L7" s="352" t="s">
        <v>17</v>
      </c>
      <c r="M7" s="585" t="s">
        <v>17</v>
      </c>
      <c r="N7" s="355" t="s">
        <v>17</v>
      </c>
      <c r="O7" s="352" t="s">
        <v>17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</row>
    <row r="8" spans="1:15" ht="36.75" customHeight="1">
      <c r="A8" s="396" t="s">
        <v>198</v>
      </c>
      <c r="B8" s="397" t="s">
        <v>168</v>
      </c>
      <c r="C8" s="564" t="s">
        <v>242</v>
      </c>
      <c r="D8" s="576" t="s">
        <v>361</v>
      </c>
      <c r="E8" s="577" t="s">
        <v>184</v>
      </c>
      <c r="F8" s="570" t="s">
        <v>236</v>
      </c>
      <c r="G8" s="559" t="s">
        <v>371</v>
      </c>
      <c r="H8" s="559" t="s">
        <v>184</v>
      </c>
      <c r="I8" s="592" t="s">
        <v>203</v>
      </c>
      <c r="J8" s="561" t="s">
        <v>17</v>
      </c>
      <c r="K8" s="599" t="s">
        <v>17</v>
      </c>
      <c r="L8" s="590" t="s">
        <v>17</v>
      </c>
      <c r="M8" s="364" t="s">
        <v>17</v>
      </c>
      <c r="N8" s="601" t="s">
        <v>17</v>
      </c>
      <c r="O8" s="590" t="s">
        <v>17</v>
      </c>
    </row>
    <row r="9" spans="1:97" s="278" customFormat="1" ht="36.75" customHeight="1">
      <c r="A9" s="398" t="s">
        <v>197</v>
      </c>
      <c r="B9" s="303" t="s">
        <v>85</v>
      </c>
      <c r="C9" s="565" t="s">
        <v>217</v>
      </c>
      <c r="D9" s="578" t="s">
        <v>362</v>
      </c>
      <c r="E9" s="399" t="s">
        <v>318</v>
      </c>
      <c r="F9" s="573" t="s">
        <v>326</v>
      </c>
      <c r="G9" s="560" t="s">
        <v>338</v>
      </c>
      <c r="H9" s="560" t="s">
        <v>318</v>
      </c>
      <c r="I9" s="573" t="s">
        <v>243</v>
      </c>
      <c r="J9" s="581" t="s">
        <v>17</v>
      </c>
      <c r="K9" s="400" t="s">
        <v>17</v>
      </c>
      <c r="L9" s="595" t="s">
        <v>27</v>
      </c>
      <c r="M9" s="586" t="s">
        <v>17</v>
      </c>
      <c r="N9" s="602" t="s">
        <v>17</v>
      </c>
      <c r="O9" s="598" t="s">
        <v>27</v>
      </c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</row>
    <row r="10" spans="1:97" s="278" customFormat="1" ht="36.75" customHeight="1">
      <c r="A10" s="371" t="s">
        <v>127</v>
      </c>
      <c r="B10" s="372" t="s">
        <v>134</v>
      </c>
      <c r="C10" s="566" t="s">
        <v>244</v>
      </c>
      <c r="D10" s="574" t="s">
        <v>17</v>
      </c>
      <c r="E10" s="373" t="s">
        <v>17</v>
      </c>
      <c r="F10" s="322" t="s">
        <v>27</v>
      </c>
      <c r="G10" s="365" t="s">
        <v>17</v>
      </c>
      <c r="H10" s="582" t="s">
        <v>17</v>
      </c>
      <c r="I10" s="593" t="s">
        <v>27</v>
      </c>
      <c r="J10" s="605">
        <v>44674</v>
      </c>
      <c r="K10" s="650" t="s">
        <v>334</v>
      </c>
      <c r="L10" s="596" t="s">
        <v>245</v>
      </c>
      <c r="M10" s="587" t="s">
        <v>331</v>
      </c>
      <c r="N10" s="603" t="s">
        <v>318</v>
      </c>
      <c r="O10" s="596" t="s">
        <v>246</v>
      </c>
      <c r="P10" s="356"/>
      <c r="Q10" s="356"/>
      <c r="R10" s="356"/>
      <c r="S10" s="356"/>
      <c r="T10" s="356"/>
      <c r="U10" s="356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  <c r="BT10" s="356"/>
      <c r="BU10" s="356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</row>
    <row r="11" spans="1:97" s="278" customFormat="1" ht="36.75" customHeight="1">
      <c r="A11" s="304" t="s">
        <v>156</v>
      </c>
      <c r="B11" s="277" t="s">
        <v>140</v>
      </c>
      <c r="C11" s="563" t="s">
        <v>280</v>
      </c>
      <c r="D11" s="569" t="s">
        <v>338</v>
      </c>
      <c r="E11" s="370" t="s">
        <v>212</v>
      </c>
      <c r="F11" s="426" t="s">
        <v>281</v>
      </c>
      <c r="G11" s="579" t="s">
        <v>184</v>
      </c>
      <c r="H11" s="353" t="s">
        <v>320</v>
      </c>
      <c r="I11" s="426" t="s">
        <v>282</v>
      </c>
      <c r="J11" s="579" t="s">
        <v>17</v>
      </c>
      <c r="K11" s="353" t="s">
        <v>17</v>
      </c>
      <c r="L11" s="597" t="s">
        <v>17</v>
      </c>
      <c r="M11" s="585" t="s">
        <v>17</v>
      </c>
      <c r="N11" s="354" t="s">
        <v>17</v>
      </c>
      <c r="O11" s="597" t="s">
        <v>17</v>
      </c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</row>
    <row r="12" spans="1:15" ht="36.75" customHeight="1">
      <c r="A12" s="396" t="s">
        <v>198</v>
      </c>
      <c r="B12" s="397" t="s">
        <v>168</v>
      </c>
      <c r="C12" s="564" t="s">
        <v>283</v>
      </c>
      <c r="D12" s="661" t="s">
        <v>362</v>
      </c>
      <c r="E12" s="577" t="s">
        <v>212</v>
      </c>
      <c r="F12" s="570" t="s">
        <v>284</v>
      </c>
      <c r="G12" s="580" t="s">
        <v>362</v>
      </c>
      <c r="H12" s="583" t="s">
        <v>212</v>
      </c>
      <c r="I12" s="592" t="s">
        <v>225</v>
      </c>
      <c r="J12" s="561" t="s">
        <v>17</v>
      </c>
      <c r="K12" s="600" t="s">
        <v>17</v>
      </c>
      <c r="L12" s="590" t="s">
        <v>17</v>
      </c>
      <c r="M12" s="364" t="s">
        <v>17</v>
      </c>
      <c r="N12" s="604" t="s">
        <v>17</v>
      </c>
      <c r="O12" s="590" t="s">
        <v>17</v>
      </c>
    </row>
    <row r="13" spans="1:97" s="278" customFormat="1" ht="36.75" customHeight="1">
      <c r="A13" s="398" t="s">
        <v>177</v>
      </c>
      <c r="B13" s="303" t="s">
        <v>85</v>
      </c>
      <c r="C13" s="565" t="s">
        <v>217</v>
      </c>
      <c r="D13" s="571" t="s">
        <v>184</v>
      </c>
      <c r="E13" s="572" t="s">
        <v>319</v>
      </c>
      <c r="F13" s="573" t="s">
        <v>327</v>
      </c>
      <c r="G13" s="581" t="s">
        <v>339</v>
      </c>
      <c r="H13" s="400" t="s">
        <v>258</v>
      </c>
      <c r="I13" s="573" t="s">
        <v>288</v>
      </c>
      <c r="J13" s="581" t="s">
        <v>17</v>
      </c>
      <c r="K13" s="400" t="s">
        <v>17</v>
      </c>
      <c r="L13" s="595" t="s">
        <v>27</v>
      </c>
      <c r="M13" s="586" t="s">
        <v>17</v>
      </c>
      <c r="N13" s="602" t="s">
        <v>17</v>
      </c>
      <c r="O13" s="598" t="s">
        <v>27</v>
      </c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</row>
    <row r="14" spans="1:15" ht="36.75" customHeight="1">
      <c r="A14" s="419" t="s">
        <v>221</v>
      </c>
      <c r="B14" s="420" t="s">
        <v>134</v>
      </c>
      <c r="C14" s="567" t="s">
        <v>285</v>
      </c>
      <c r="D14" s="575" t="s">
        <v>17</v>
      </c>
      <c r="E14" s="421" t="s">
        <v>17</v>
      </c>
      <c r="F14" s="367" t="s">
        <v>27</v>
      </c>
      <c r="G14" s="377" t="s">
        <v>17</v>
      </c>
      <c r="H14" s="584" t="s">
        <v>17</v>
      </c>
      <c r="I14" s="594" t="s">
        <v>27</v>
      </c>
      <c r="J14" s="651">
        <v>44683</v>
      </c>
      <c r="K14" s="606">
        <v>44690</v>
      </c>
      <c r="L14" s="379" t="s">
        <v>286</v>
      </c>
      <c r="M14" s="588" t="s">
        <v>212</v>
      </c>
      <c r="N14" s="378" t="s">
        <v>319</v>
      </c>
      <c r="O14" s="379" t="s">
        <v>287</v>
      </c>
    </row>
    <row r="15" spans="1:15" ht="13.5">
      <c r="A15" s="13"/>
      <c r="B15" s="31"/>
      <c r="C15" s="14"/>
      <c r="D15" s="14"/>
      <c r="E15" s="14"/>
      <c r="F15" s="440"/>
      <c r="G15" s="440"/>
      <c r="H15" s="440"/>
      <c r="I15" s="14"/>
      <c r="J15" s="14"/>
      <c r="K15" s="14"/>
      <c r="L15" s="14"/>
      <c r="M15" s="14"/>
      <c r="N15" s="14"/>
      <c r="O15" s="14"/>
    </row>
    <row r="16" ht="18" customHeight="1"/>
    <row r="17" ht="18" customHeight="1">
      <c r="O17" s="210"/>
    </row>
    <row r="18" ht="18" customHeight="1"/>
    <row r="19" ht="18" customHeight="1"/>
    <row r="20" ht="18" customHeight="1"/>
    <row r="27" ht="13.5">
      <c r="O27" s="210"/>
    </row>
    <row r="32" spans="6:8" ht="22.5" customHeight="1">
      <c r="F32" s="211"/>
      <c r="G32" s="211"/>
      <c r="H32" s="211"/>
    </row>
    <row r="42" ht="22.5" customHeight="1"/>
  </sheetData>
  <sheetProtection/>
  <mergeCells count="3">
    <mergeCell ref="C1:O1"/>
    <mergeCell ref="C2:O2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5"/>
  <sheetViews>
    <sheetView zoomScalePageLayoutView="0" workbookViewId="0" topLeftCell="A1">
      <selection activeCell="D13" sqref="D13"/>
    </sheetView>
  </sheetViews>
  <sheetFormatPr defaultColWidth="8.796875" defaultRowHeight="14.25"/>
  <cols>
    <col min="1" max="1" width="21.3984375" style="5" customWidth="1"/>
    <col min="2" max="2" width="6.69921875" style="21" customWidth="1"/>
    <col min="3" max="3" width="7.59765625" style="1" customWidth="1"/>
    <col min="4" max="12" width="11.59765625" style="1" customWidth="1"/>
    <col min="13" max="16384" width="9" style="5" customWidth="1"/>
  </cols>
  <sheetData>
    <row r="1" ht="12">
      <c r="A1" s="3"/>
    </row>
    <row r="2" spans="1:12" ht="27">
      <c r="A2" s="3"/>
      <c r="C2" s="709" t="s">
        <v>29</v>
      </c>
      <c r="D2" s="709"/>
      <c r="E2" s="709"/>
      <c r="F2" s="709"/>
      <c r="G2" s="709"/>
      <c r="H2" s="709"/>
      <c r="I2" s="709"/>
      <c r="J2" s="709"/>
      <c r="K2" s="709"/>
      <c r="L2" s="709"/>
    </row>
    <row r="3" spans="1:12" ht="23.25" customHeight="1">
      <c r="A3" s="3"/>
      <c r="C3" s="710" t="s">
        <v>30</v>
      </c>
      <c r="D3" s="710"/>
      <c r="E3" s="710"/>
      <c r="F3" s="710"/>
      <c r="G3" s="710"/>
      <c r="H3" s="710"/>
      <c r="I3" s="710"/>
      <c r="J3" s="710"/>
      <c r="K3" s="710"/>
      <c r="L3" s="710"/>
    </row>
    <row r="4" spans="2:12" ht="14.25" customHeight="1">
      <c r="B4" s="6"/>
      <c r="F4" s="32"/>
      <c r="G4" s="32"/>
      <c r="H4" s="32"/>
      <c r="I4" s="12"/>
      <c r="J4" s="12"/>
      <c r="K4" s="12"/>
      <c r="L4" s="178"/>
    </row>
    <row r="5" spans="2:12" ht="15" customHeight="1">
      <c r="B5" s="6"/>
      <c r="F5" s="32"/>
      <c r="G5" s="32"/>
      <c r="H5" s="32"/>
      <c r="I5" s="12"/>
      <c r="J5" s="12"/>
      <c r="K5" s="12"/>
      <c r="L5" s="178"/>
    </row>
    <row r="6" spans="2:12" ht="15" customHeight="1">
      <c r="B6" s="6"/>
      <c r="F6" s="32"/>
      <c r="G6" s="32"/>
      <c r="H6" s="32"/>
      <c r="I6" s="12"/>
      <c r="J6" s="12"/>
      <c r="K6" s="12"/>
      <c r="L6" s="178"/>
    </row>
    <row r="7" spans="1:12" ht="19.5" customHeight="1">
      <c r="A7" s="711"/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2"/>
    </row>
    <row r="8" spans="1:12" ht="16.5" customHeight="1">
      <c r="A8" s="201" t="s">
        <v>47</v>
      </c>
      <c r="B8" s="180"/>
      <c r="F8" s="3"/>
      <c r="G8" s="3"/>
      <c r="H8" s="3"/>
      <c r="I8" s="3"/>
      <c r="J8" s="3"/>
      <c r="K8" s="3"/>
      <c r="L8" s="3"/>
    </row>
    <row r="9" spans="1:12" ht="24.75" customHeight="1">
      <c r="A9" s="707" t="s">
        <v>21</v>
      </c>
      <c r="B9" s="713"/>
      <c r="C9" s="562" t="s">
        <v>22</v>
      </c>
      <c r="D9" s="568" t="s">
        <v>321</v>
      </c>
      <c r="E9" s="35" t="s">
        <v>322</v>
      </c>
      <c r="F9" s="300" t="s">
        <v>3</v>
      </c>
      <c r="G9" s="441" t="s">
        <v>321</v>
      </c>
      <c r="H9" s="75" t="s">
        <v>322</v>
      </c>
      <c r="I9" s="300" t="s">
        <v>4</v>
      </c>
      <c r="J9" s="441" t="s">
        <v>321</v>
      </c>
      <c r="K9" s="75" t="s">
        <v>322</v>
      </c>
      <c r="L9" s="300" t="s">
        <v>5</v>
      </c>
    </row>
    <row r="10" spans="1:12" s="23" customFormat="1" ht="54.75" customHeight="1">
      <c r="A10" s="357" t="s">
        <v>135</v>
      </c>
      <c r="B10" s="358" t="s">
        <v>132</v>
      </c>
      <c r="C10" s="607" t="s">
        <v>211</v>
      </c>
      <c r="D10" s="609">
        <v>44676</v>
      </c>
      <c r="E10" s="613">
        <v>44683</v>
      </c>
      <c r="F10" s="608" t="s">
        <v>192</v>
      </c>
      <c r="G10" s="359" t="s">
        <v>183</v>
      </c>
      <c r="H10" s="360" t="s">
        <v>323</v>
      </c>
      <c r="I10" s="608" t="s">
        <v>193</v>
      </c>
      <c r="J10" s="359" t="s">
        <v>182</v>
      </c>
      <c r="K10" s="360" t="s">
        <v>218</v>
      </c>
      <c r="L10" s="608" t="s">
        <v>227</v>
      </c>
    </row>
    <row r="11" spans="1:12" s="23" customFormat="1" ht="54.75" customHeight="1">
      <c r="A11" s="344" t="s">
        <v>169</v>
      </c>
      <c r="B11" s="345" t="s">
        <v>71</v>
      </c>
      <c r="C11" s="468" t="s">
        <v>292</v>
      </c>
      <c r="D11" s="611">
        <v>44674</v>
      </c>
      <c r="E11" s="614">
        <v>44683</v>
      </c>
      <c r="F11" s="415" t="s">
        <v>191</v>
      </c>
      <c r="G11" s="667" t="s">
        <v>183</v>
      </c>
      <c r="H11" s="361" t="s">
        <v>323</v>
      </c>
      <c r="I11" s="415" t="s">
        <v>193</v>
      </c>
      <c r="J11" s="362" t="s">
        <v>330</v>
      </c>
      <c r="K11" s="361" t="s">
        <v>323</v>
      </c>
      <c r="L11" s="415" t="s">
        <v>194</v>
      </c>
    </row>
    <row r="12" spans="1:12" s="23" customFormat="1" ht="54.75" customHeight="1">
      <c r="A12" s="357" t="s">
        <v>167</v>
      </c>
      <c r="B12" s="358" t="s">
        <v>70</v>
      </c>
      <c r="C12" s="607" t="s">
        <v>289</v>
      </c>
      <c r="D12" s="675">
        <v>44687</v>
      </c>
      <c r="E12" s="610">
        <v>44692</v>
      </c>
      <c r="F12" s="608" t="s">
        <v>206</v>
      </c>
      <c r="G12" s="359" t="s">
        <v>186</v>
      </c>
      <c r="H12" s="360" t="s">
        <v>328</v>
      </c>
      <c r="I12" s="608" t="s">
        <v>208</v>
      </c>
      <c r="J12" s="676">
        <v>44690</v>
      </c>
      <c r="K12" s="360" t="s">
        <v>249</v>
      </c>
      <c r="L12" s="608" t="s">
        <v>291</v>
      </c>
    </row>
    <row r="13" spans="1:12" s="23" customFormat="1" ht="54.75" customHeight="1">
      <c r="A13" s="344" t="s">
        <v>166</v>
      </c>
      <c r="B13" s="345" t="s">
        <v>71</v>
      </c>
      <c r="C13" s="468" t="s">
        <v>290</v>
      </c>
      <c r="D13" s="611">
        <v>44679</v>
      </c>
      <c r="E13" s="612">
        <v>44691</v>
      </c>
      <c r="F13" s="415" t="s">
        <v>205</v>
      </c>
      <c r="G13" s="667" t="s">
        <v>186</v>
      </c>
      <c r="H13" s="361" t="s">
        <v>328</v>
      </c>
      <c r="I13" s="415" t="s">
        <v>208</v>
      </c>
      <c r="J13" s="362" t="s">
        <v>341</v>
      </c>
      <c r="K13" s="361" t="s">
        <v>235</v>
      </c>
      <c r="L13" s="415" t="s">
        <v>209</v>
      </c>
    </row>
    <row r="14" ht="14.25">
      <c r="A14" s="3"/>
    </row>
    <row r="15" ht="14.25">
      <c r="A15" s="3"/>
    </row>
  </sheetData>
  <sheetProtection/>
  <mergeCells count="4">
    <mergeCell ref="C2:L2"/>
    <mergeCell ref="C3:L3"/>
    <mergeCell ref="A7:L7"/>
    <mergeCell ref="A9:B9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Y24"/>
  <sheetViews>
    <sheetView workbookViewId="0" topLeftCell="A1">
      <selection activeCell="D16" sqref="D16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5" width="11.09765625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176"/>
      <c r="D1" s="176"/>
      <c r="E1" s="176"/>
      <c r="F1" s="703"/>
      <c r="G1" s="703"/>
      <c r="H1" s="703"/>
      <c r="I1" s="703"/>
      <c r="J1" s="703"/>
      <c r="K1" s="703"/>
      <c r="L1" s="703"/>
      <c r="M1" s="703"/>
      <c r="N1" s="703"/>
      <c r="O1" s="703"/>
    </row>
    <row r="2" spans="6:15" ht="19.5" customHeight="1">
      <c r="F2" s="704"/>
      <c r="G2" s="704"/>
      <c r="H2" s="704"/>
      <c r="I2" s="704"/>
      <c r="J2" s="704"/>
      <c r="K2" s="704"/>
      <c r="L2" s="704"/>
      <c r="M2" s="704"/>
      <c r="N2" s="704"/>
      <c r="O2" s="704"/>
    </row>
    <row r="3" spans="6:15" ht="14.25">
      <c r="F3" s="43"/>
      <c r="G3" s="43"/>
      <c r="H3" s="43"/>
      <c r="I3" s="15"/>
      <c r="J3" s="15"/>
      <c r="K3" s="15"/>
      <c r="L3" s="5"/>
      <c r="M3" s="5"/>
      <c r="N3" s="5"/>
      <c r="O3" s="177"/>
    </row>
    <row r="4" spans="6:15" ht="14.25">
      <c r="F4" s="32"/>
      <c r="G4" s="32"/>
      <c r="H4" s="32"/>
      <c r="I4" s="12"/>
      <c r="J4" s="12"/>
      <c r="K4" s="12"/>
      <c r="L4" s="3"/>
      <c r="M4" s="3"/>
      <c r="N4" s="3"/>
      <c r="O4" s="178"/>
    </row>
    <row r="5" spans="1:16" ht="16.5" customHeight="1">
      <c r="A5" s="179"/>
      <c r="B5" s="180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5" ht="18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6" ht="16.5" customHeight="1">
      <c r="A7" s="8" t="s">
        <v>40</v>
      </c>
      <c r="B7" s="29"/>
      <c r="C7" s="14"/>
      <c r="D7" s="14"/>
      <c r="E7" s="14"/>
      <c r="F7" s="14"/>
      <c r="G7" s="14"/>
      <c r="H7" s="14"/>
      <c r="I7" s="14"/>
      <c r="J7" s="14"/>
      <c r="K7" s="14"/>
      <c r="L7" s="74"/>
      <c r="M7" s="74"/>
      <c r="N7" s="74"/>
      <c r="O7" s="14"/>
      <c r="P7" s="1"/>
    </row>
    <row r="8" spans="1:15" ht="19.5" customHeight="1">
      <c r="A8" s="707" t="s">
        <v>21</v>
      </c>
      <c r="B8" s="708"/>
      <c r="C8" s="562" t="s">
        <v>22</v>
      </c>
      <c r="D8" s="568" t="s">
        <v>321</v>
      </c>
      <c r="E8" s="35" t="s">
        <v>322</v>
      </c>
      <c r="F8" s="175" t="s">
        <v>45</v>
      </c>
      <c r="G8" s="439" t="s">
        <v>321</v>
      </c>
      <c r="H8" s="439" t="s">
        <v>322</v>
      </c>
      <c r="I8" s="591" t="s">
        <v>46</v>
      </c>
      <c r="J8" s="542" t="s">
        <v>321</v>
      </c>
      <c r="K8" s="42" t="s">
        <v>322</v>
      </c>
      <c r="L8" s="175" t="s">
        <v>15</v>
      </c>
      <c r="M8" s="508" t="s">
        <v>321</v>
      </c>
      <c r="N8" s="534" t="s">
        <v>322</v>
      </c>
      <c r="O8" s="175" t="s">
        <v>11</v>
      </c>
    </row>
    <row r="9" spans="1:15" ht="40.5" customHeight="1">
      <c r="A9" s="392" t="s">
        <v>68</v>
      </c>
      <c r="B9" s="328" t="s">
        <v>73</v>
      </c>
      <c r="C9" s="620" t="s">
        <v>228</v>
      </c>
      <c r="D9" s="640">
        <v>44674</v>
      </c>
      <c r="E9" s="641">
        <v>44683</v>
      </c>
      <c r="F9" s="431" t="s">
        <v>229</v>
      </c>
      <c r="G9" s="383" t="s">
        <v>333</v>
      </c>
      <c r="H9" s="383" t="s">
        <v>323</v>
      </c>
      <c r="I9" s="615" t="s">
        <v>190</v>
      </c>
      <c r="J9" s="633" t="s">
        <v>131</v>
      </c>
      <c r="K9" s="634" t="s">
        <v>131</v>
      </c>
      <c r="L9" s="385" t="s">
        <v>17</v>
      </c>
      <c r="M9" s="615" t="s">
        <v>131</v>
      </c>
      <c r="N9" s="384" t="s">
        <v>131</v>
      </c>
      <c r="O9" s="385" t="s">
        <v>17</v>
      </c>
    </row>
    <row r="10" spans="1:15" s="23" customFormat="1" ht="40.5" customHeight="1">
      <c r="A10" s="404" t="s">
        <v>368</v>
      </c>
      <c r="B10" s="405" t="s">
        <v>72</v>
      </c>
      <c r="C10" s="621" t="s">
        <v>369</v>
      </c>
      <c r="D10" s="642">
        <v>44673</v>
      </c>
      <c r="E10" s="643">
        <v>44679</v>
      </c>
      <c r="F10" s="313" t="s">
        <v>230</v>
      </c>
      <c r="G10" s="309" t="s">
        <v>332</v>
      </c>
      <c r="H10" s="424" t="s">
        <v>323</v>
      </c>
      <c r="I10" s="630" t="s">
        <v>202</v>
      </c>
      <c r="J10" s="305" t="s">
        <v>131</v>
      </c>
      <c r="K10" s="635" t="s">
        <v>131</v>
      </c>
      <c r="L10" s="387" t="s">
        <v>17</v>
      </c>
      <c r="M10" s="618" t="s">
        <v>131</v>
      </c>
      <c r="N10" s="386" t="s">
        <v>131</v>
      </c>
      <c r="O10" s="387" t="s">
        <v>17</v>
      </c>
    </row>
    <row r="11" spans="1:15" ht="40.5" customHeight="1">
      <c r="A11" s="306" t="s">
        <v>124</v>
      </c>
      <c r="B11" s="307" t="s">
        <v>74</v>
      </c>
      <c r="C11" s="622" t="s">
        <v>231</v>
      </c>
      <c r="D11" s="670">
        <v>44674</v>
      </c>
      <c r="E11" s="668">
        <v>44683</v>
      </c>
      <c r="F11" s="669" t="s">
        <v>202</v>
      </c>
      <c r="G11" s="671" t="s">
        <v>333</v>
      </c>
      <c r="H11" s="309" t="s">
        <v>323</v>
      </c>
      <c r="I11" s="617" t="s">
        <v>190</v>
      </c>
      <c r="J11" s="636" t="s">
        <v>131</v>
      </c>
      <c r="K11" s="308" t="s">
        <v>131</v>
      </c>
      <c r="L11" s="313" t="s">
        <v>17</v>
      </c>
      <c r="M11" s="617" t="s">
        <v>131</v>
      </c>
      <c r="N11" s="310" t="s">
        <v>131</v>
      </c>
      <c r="O11" s="313" t="s">
        <v>17</v>
      </c>
    </row>
    <row r="12" spans="1:15" s="23" customFormat="1" ht="40.5" customHeight="1">
      <c r="A12" s="406" t="s">
        <v>221</v>
      </c>
      <c r="B12" s="407" t="s">
        <v>75</v>
      </c>
      <c r="C12" s="623" t="s">
        <v>232</v>
      </c>
      <c r="D12" s="639" t="s">
        <v>131</v>
      </c>
      <c r="E12" s="368" t="s">
        <v>131</v>
      </c>
      <c r="F12" s="627" t="s">
        <v>17</v>
      </c>
      <c r="G12" s="366" t="s">
        <v>131</v>
      </c>
      <c r="H12" s="366" t="s">
        <v>131</v>
      </c>
      <c r="I12" s="631" t="s">
        <v>17</v>
      </c>
      <c r="J12" s="408" t="s">
        <v>329</v>
      </c>
      <c r="K12" s="318" t="s">
        <v>182</v>
      </c>
      <c r="L12" s="367" t="s">
        <v>203</v>
      </c>
      <c r="M12" s="632" t="s">
        <v>332</v>
      </c>
      <c r="N12" s="409" t="s">
        <v>323</v>
      </c>
      <c r="O12" s="311" t="s">
        <v>202</v>
      </c>
    </row>
    <row r="13" spans="1:15" s="23" customFormat="1" ht="40.5" customHeight="1">
      <c r="A13" s="422" t="s">
        <v>368</v>
      </c>
      <c r="B13" s="423" t="s">
        <v>73</v>
      </c>
      <c r="C13" s="624" t="s">
        <v>215</v>
      </c>
      <c r="D13" s="645">
        <v>44678</v>
      </c>
      <c r="E13" s="646">
        <v>44690</v>
      </c>
      <c r="F13" s="387" t="s">
        <v>293</v>
      </c>
      <c r="G13" s="424" t="s">
        <v>186</v>
      </c>
      <c r="H13" s="424" t="s">
        <v>248</v>
      </c>
      <c r="I13" s="618" t="s">
        <v>204</v>
      </c>
      <c r="J13" s="312" t="s">
        <v>131</v>
      </c>
      <c r="K13" s="637" t="s">
        <v>131</v>
      </c>
      <c r="L13" s="387" t="s">
        <v>17</v>
      </c>
      <c r="M13" s="579" t="s">
        <v>131</v>
      </c>
      <c r="N13" s="425" t="s">
        <v>131</v>
      </c>
      <c r="O13" s="426" t="s">
        <v>17</v>
      </c>
    </row>
    <row r="14" spans="1:15" ht="40.5" customHeight="1">
      <c r="A14" s="429" t="s">
        <v>68</v>
      </c>
      <c r="B14" s="343" t="s">
        <v>72</v>
      </c>
      <c r="C14" s="625" t="s">
        <v>294</v>
      </c>
      <c r="D14" s="647">
        <v>44676</v>
      </c>
      <c r="E14" s="648">
        <v>44687</v>
      </c>
      <c r="F14" s="431" t="s">
        <v>295</v>
      </c>
      <c r="G14" s="383" t="s">
        <v>182</v>
      </c>
      <c r="H14" s="383" t="s">
        <v>248</v>
      </c>
      <c r="I14" s="630" t="s">
        <v>224</v>
      </c>
      <c r="J14" s="305" t="s">
        <v>131</v>
      </c>
      <c r="K14" s="635" t="s">
        <v>131</v>
      </c>
      <c r="L14" s="431" t="s">
        <v>17</v>
      </c>
      <c r="M14" s="616" t="s">
        <v>131</v>
      </c>
      <c r="N14" s="430" t="s">
        <v>131</v>
      </c>
      <c r="O14" s="431" t="s">
        <v>17</v>
      </c>
    </row>
    <row r="15" spans="1:15" ht="40.5" customHeight="1">
      <c r="A15" s="306" t="s">
        <v>124</v>
      </c>
      <c r="B15" s="307" t="s">
        <v>74</v>
      </c>
      <c r="C15" s="622" t="s">
        <v>296</v>
      </c>
      <c r="D15" s="656">
        <v>44678</v>
      </c>
      <c r="E15" s="644">
        <v>44690</v>
      </c>
      <c r="F15" s="313" t="s">
        <v>224</v>
      </c>
      <c r="G15" s="309" t="s">
        <v>343</v>
      </c>
      <c r="H15" s="309" t="s">
        <v>248</v>
      </c>
      <c r="I15" s="617" t="s">
        <v>204</v>
      </c>
      <c r="J15" s="636" t="s">
        <v>131</v>
      </c>
      <c r="K15" s="308" t="s">
        <v>131</v>
      </c>
      <c r="L15" s="313" t="s">
        <v>17</v>
      </c>
      <c r="M15" s="617" t="s">
        <v>131</v>
      </c>
      <c r="N15" s="310" t="s">
        <v>131</v>
      </c>
      <c r="O15" s="311" t="s">
        <v>17</v>
      </c>
    </row>
    <row r="16" spans="1:25" s="23" customFormat="1" ht="40.5" customHeight="1">
      <c r="A16" s="432" t="s">
        <v>127</v>
      </c>
      <c r="B16" s="433" t="s">
        <v>75</v>
      </c>
      <c r="C16" s="626" t="s">
        <v>272</v>
      </c>
      <c r="D16" s="628" t="s">
        <v>131</v>
      </c>
      <c r="E16" s="323" t="s">
        <v>131</v>
      </c>
      <c r="F16" s="629" t="s">
        <v>17</v>
      </c>
      <c r="G16" s="320" t="s">
        <v>131</v>
      </c>
      <c r="H16" s="320" t="s">
        <v>131</v>
      </c>
      <c r="I16" s="619" t="s">
        <v>17</v>
      </c>
      <c r="J16" s="638" t="s">
        <v>333</v>
      </c>
      <c r="K16" s="319" t="s">
        <v>218</v>
      </c>
      <c r="L16" s="322" t="s">
        <v>225</v>
      </c>
      <c r="M16" s="365" t="s">
        <v>330</v>
      </c>
      <c r="N16" s="321" t="s">
        <v>248</v>
      </c>
      <c r="O16" s="322" t="s">
        <v>224</v>
      </c>
      <c r="P16" s="301"/>
      <c r="Q16" s="302"/>
      <c r="R16" s="302"/>
      <c r="S16" s="302"/>
      <c r="T16" s="302"/>
      <c r="U16" s="302"/>
      <c r="V16" s="302"/>
      <c r="W16" s="302"/>
      <c r="X16" s="302"/>
      <c r="Y16" s="302"/>
    </row>
    <row r="21" spans="1:15" ht="14.25">
      <c r="A21" s="182"/>
      <c r="B21" s="183"/>
      <c r="C21" s="184"/>
      <c r="D21" s="184"/>
      <c r="E21" s="184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14.25">
      <c r="A22" s="186"/>
      <c r="B22" s="187"/>
      <c r="C22" s="188"/>
      <c r="D22" s="188"/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1:15" ht="14.25">
      <c r="A23" s="190"/>
      <c r="B23" s="191"/>
      <c r="C23" s="191"/>
      <c r="D23" s="191"/>
      <c r="E23" s="191"/>
      <c r="F23" s="192"/>
      <c r="G23" s="192"/>
      <c r="H23" s="192"/>
      <c r="I23" s="192"/>
      <c r="J23" s="192"/>
      <c r="K23" s="192"/>
      <c r="L23" s="192"/>
      <c r="M23" s="192"/>
      <c r="N23" s="192"/>
      <c r="O23" s="192"/>
    </row>
    <row r="24" spans="1:15" ht="14.25">
      <c r="A24" s="193"/>
      <c r="B24" s="187"/>
      <c r="C24" s="187"/>
      <c r="D24" s="187"/>
      <c r="E24" s="187"/>
      <c r="F24" s="194"/>
      <c r="G24" s="194"/>
      <c r="H24" s="194"/>
      <c r="I24" s="194"/>
      <c r="J24" s="194"/>
      <c r="K24" s="194"/>
      <c r="L24" s="194"/>
      <c r="M24" s="194"/>
      <c r="N24" s="194"/>
      <c r="O24" s="194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horizontalDpi="600" verticalDpi="600" orientation="landscape" paperSize="9" scale="65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zoomScalePageLayoutView="0" workbookViewId="0" topLeftCell="A9">
      <selection activeCell="I11" sqref="I11"/>
    </sheetView>
  </sheetViews>
  <sheetFormatPr defaultColWidth="8.796875" defaultRowHeight="14.25"/>
  <cols>
    <col min="1" max="1" width="23.69921875" style="230" customWidth="1"/>
    <col min="2" max="2" width="10.59765625" style="231" customWidth="1"/>
    <col min="3" max="3" width="11.3984375" style="232" customWidth="1"/>
    <col min="4" max="5" width="14.59765625" style="232" customWidth="1"/>
    <col min="6" max="6" width="17.3984375" style="232" customWidth="1"/>
    <col min="7" max="7" width="17.09765625" style="232" customWidth="1"/>
    <col min="8" max="10" width="14.59765625" style="232" customWidth="1"/>
    <col min="11" max="16384" width="9" style="228" customWidth="1"/>
  </cols>
  <sheetData>
    <row r="1" spans="1:10" ht="39.75" customHeight="1">
      <c r="A1" s="717" t="s">
        <v>8</v>
      </c>
      <c r="B1" s="717"/>
      <c r="C1" s="717"/>
      <c r="D1" s="717"/>
      <c r="E1" s="717"/>
      <c r="F1" s="717"/>
      <c r="G1" s="717"/>
      <c r="H1" s="717"/>
      <c r="I1" s="717"/>
      <c r="J1" s="227"/>
    </row>
    <row r="2" spans="1:10" ht="24.75" customHeight="1">
      <c r="A2" s="718" t="s">
        <v>32</v>
      </c>
      <c r="B2" s="718"/>
      <c r="C2" s="718"/>
      <c r="D2" s="718"/>
      <c r="E2" s="718"/>
      <c r="F2" s="718"/>
      <c r="G2" s="718"/>
      <c r="H2" s="718"/>
      <c r="I2" s="718"/>
      <c r="J2" s="229"/>
    </row>
    <row r="3" spans="6:10" ht="24" customHeight="1">
      <c r="F3" s="233" t="s">
        <v>20</v>
      </c>
      <c r="H3" s="228"/>
      <c r="I3" s="234"/>
      <c r="J3" s="234"/>
    </row>
    <row r="4" spans="8:10" ht="14.25">
      <c r="H4" s="230"/>
      <c r="I4" s="235"/>
      <c r="J4" s="235"/>
    </row>
    <row r="5" spans="1:11" ht="16.5" customHeight="1">
      <c r="A5" s="236"/>
      <c r="B5" s="237"/>
      <c r="C5" s="236"/>
      <c r="D5" s="236"/>
      <c r="E5" s="236"/>
      <c r="F5" s="236"/>
      <c r="G5" s="236"/>
      <c r="H5" s="236"/>
      <c r="I5" s="236"/>
      <c r="J5" s="236"/>
      <c r="K5" s="236"/>
    </row>
    <row r="6" spans="1:10" ht="18.7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</row>
    <row r="7" spans="1:11" ht="22.5" customHeight="1">
      <c r="A7" s="239" t="s">
        <v>151</v>
      </c>
      <c r="B7" s="240"/>
      <c r="C7" s="241"/>
      <c r="D7" s="241"/>
      <c r="E7" s="241"/>
      <c r="F7" s="241"/>
      <c r="G7" s="241"/>
      <c r="H7" s="271"/>
      <c r="I7" s="732">
        <v>44662</v>
      </c>
      <c r="J7" s="732"/>
      <c r="K7" s="232"/>
    </row>
    <row r="8" spans="1:10" ht="26.25" customHeight="1">
      <c r="A8" s="719" t="s">
        <v>21</v>
      </c>
      <c r="B8" s="720"/>
      <c r="C8" s="267" t="s">
        <v>22</v>
      </c>
      <c r="D8" s="273" t="s">
        <v>142</v>
      </c>
      <c r="E8" s="272" t="s">
        <v>53</v>
      </c>
      <c r="F8" s="268" t="s">
        <v>7</v>
      </c>
      <c r="G8" s="242" t="s">
        <v>6</v>
      </c>
      <c r="H8" s="243" t="s">
        <v>53</v>
      </c>
      <c r="I8" s="243" t="s">
        <v>141</v>
      </c>
      <c r="J8" s="244" t="s">
        <v>142</v>
      </c>
    </row>
    <row r="9" spans="1:10" s="249" customFormat="1" ht="31.5" customHeight="1">
      <c r="A9" s="245" t="s">
        <v>150</v>
      </c>
      <c r="B9" s="246" t="s">
        <v>140</v>
      </c>
      <c r="C9" s="275" t="s">
        <v>136</v>
      </c>
      <c r="D9" s="274" t="s">
        <v>67</v>
      </c>
      <c r="E9" s="247" t="s">
        <v>67</v>
      </c>
      <c r="F9" s="269" t="s">
        <v>143</v>
      </c>
      <c r="G9" s="248" t="s">
        <v>137</v>
      </c>
      <c r="H9" s="247" t="s">
        <v>67</v>
      </c>
      <c r="I9" s="266" t="s">
        <v>138</v>
      </c>
      <c r="J9" s="270" t="s">
        <v>144</v>
      </c>
    </row>
    <row r="10" spans="1:10" s="249" customFormat="1" ht="69.75" customHeight="1">
      <c r="A10" s="401" t="s">
        <v>165</v>
      </c>
      <c r="B10" s="402" t="s">
        <v>145</v>
      </c>
      <c r="C10" s="403" t="s">
        <v>181</v>
      </c>
      <c r="D10" s="721" t="s">
        <v>199</v>
      </c>
      <c r="E10" s="722"/>
      <c r="F10" s="722"/>
      <c r="G10" s="722"/>
      <c r="H10" s="722"/>
      <c r="I10" s="722"/>
      <c r="J10" s="723"/>
    </row>
    <row r="11" spans="1:10" s="249" customFormat="1" ht="69.75" customHeight="1">
      <c r="A11" s="332" t="s">
        <v>157</v>
      </c>
      <c r="B11" s="333" t="s">
        <v>145</v>
      </c>
      <c r="C11" s="369" t="s">
        <v>189</v>
      </c>
      <c r="D11" s="342" t="s">
        <v>180</v>
      </c>
      <c r="E11" s="334" t="s">
        <v>179</v>
      </c>
      <c r="F11" s="335" t="s">
        <v>187</v>
      </c>
      <c r="G11" s="340" t="s">
        <v>254</v>
      </c>
      <c r="H11" s="336" t="s">
        <v>183</v>
      </c>
      <c r="I11" s="438" t="s">
        <v>175</v>
      </c>
      <c r="J11" s="338" t="s">
        <v>188</v>
      </c>
    </row>
    <row r="12" spans="1:10" s="249" customFormat="1" ht="69" customHeight="1">
      <c r="A12" s="410" t="s">
        <v>159</v>
      </c>
      <c r="B12" s="411" t="s">
        <v>220</v>
      </c>
      <c r="C12" s="412" t="s">
        <v>219</v>
      </c>
      <c r="D12" s="724" t="s">
        <v>199</v>
      </c>
      <c r="E12" s="722"/>
      <c r="F12" s="722"/>
      <c r="G12" s="722"/>
      <c r="H12" s="722"/>
      <c r="I12" s="722"/>
      <c r="J12" s="723"/>
    </row>
    <row r="13" spans="1:10" s="249" customFormat="1" ht="69.75" customHeight="1">
      <c r="A13" s="332" t="s">
        <v>165</v>
      </c>
      <c r="B13" s="333" t="s">
        <v>220</v>
      </c>
      <c r="C13" s="369" t="s">
        <v>268</v>
      </c>
      <c r="D13" s="342" t="s">
        <v>183</v>
      </c>
      <c r="E13" s="334" t="s">
        <v>185</v>
      </c>
      <c r="F13" s="335" t="s">
        <v>252</v>
      </c>
      <c r="G13" s="340" t="s">
        <v>247</v>
      </c>
      <c r="H13" s="336" t="s">
        <v>214</v>
      </c>
      <c r="I13" s="337" t="s">
        <v>248</v>
      </c>
      <c r="J13" s="338" t="s">
        <v>249</v>
      </c>
    </row>
    <row r="14" spans="1:10" ht="69" customHeight="1">
      <c r="A14" s="332" t="s">
        <v>157</v>
      </c>
      <c r="B14" s="333" t="s">
        <v>220</v>
      </c>
      <c r="C14" s="369" t="s">
        <v>310</v>
      </c>
      <c r="D14" s="342" t="s">
        <v>186</v>
      </c>
      <c r="E14" s="334" t="s">
        <v>213</v>
      </c>
      <c r="F14" s="335" t="s">
        <v>306</v>
      </c>
      <c r="G14" s="340" t="s">
        <v>309</v>
      </c>
      <c r="H14" s="336" t="s">
        <v>301</v>
      </c>
      <c r="I14" s="337" t="s">
        <v>307</v>
      </c>
      <c r="J14" s="338" t="s">
        <v>308</v>
      </c>
    </row>
    <row r="15" s="257" customFormat="1" ht="24" customHeight="1"/>
    <row r="16" spans="1:10" s="250" customFormat="1" ht="27.75" customHeight="1">
      <c r="A16" s="251" t="s">
        <v>53</v>
      </c>
      <c r="B16" s="726" t="s">
        <v>152</v>
      </c>
      <c r="C16" s="727"/>
      <c r="D16" s="714" t="s">
        <v>147</v>
      </c>
      <c r="E16" s="715"/>
      <c r="F16" s="715"/>
      <c r="G16" s="715"/>
      <c r="H16" s="252"/>
      <c r="I16" s="252"/>
      <c r="J16" s="253"/>
    </row>
    <row r="17" spans="1:10" s="250" customFormat="1" ht="27.75" customHeight="1">
      <c r="A17" s="251" t="s">
        <v>141</v>
      </c>
      <c r="B17" s="728"/>
      <c r="C17" s="729"/>
      <c r="D17" s="715" t="s">
        <v>148</v>
      </c>
      <c r="E17" s="715"/>
      <c r="F17" s="715"/>
      <c r="G17" s="715"/>
      <c r="H17" s="252"/>
      <c r="I17" s="252"/>
      <c r="J17" s="253"/>
    </row>
    <row r="18" spans="1:10" s="250" customFormat="1" ht="27.75" customHeight="1">
      <c r="A18" s="254" t="s">
        <v>146</v>
      </c>
      <c r="B18" s="730"/>
      <c r="C18" s="731"/>
      <c r="D18" s="716" t="s">
        <v>149</v>
      </c>
      <c r="E18" s="716"/>
      <c r="F18" s="716"/>
      <c r="G18" s="255"/>
      <c r="H18" s="255"/>
      <c r="I18" s="255"/>
      <c r="J18" s="256"/>
    </row>
    <row r="19" s="257" customFormat="1" ht="24" customHeight="1"/>
    <row r="20" spans="1:10" ht="22.5" customHeight="1">
      <c r="A20" s="733" t="s">
        <v>13</v>
      </c>
      <c r="B20" s="733"/>
      <c r="C20" s="733"/>
      <c r="D20" s="733"/>
      <c r="E20" s="733"/>
      <c r="F20" s="733"/>
      <c r="G20" s="733"/>
      <c r="H20" s="733"/>
      <c r="I20" s="733"/>
      <c r="J20" s="258"/>
    </row>
    <row r="21" spans="1:10" ht="24.75" customHeight="1">
      <c r="A21" s="734" t="s">
        <v>14</v>
      </c>
      <c r="B21" s="734"/>
      <c r="C21" s="734"/>
      <c r="D21" s="734"/>
      <c r="E21" s="734"/>
      <c r="F21" s="734"/>
      <c r="G21" s="734"/>
      <c r="H21" s="734"/>
      <c r="I21" s="734"/>
      <c r="J21" s="259"/>
    </row>
    <row r="22" spans="1:10" ht="15.75" customHeight="1">
      <c r="A22" s="734" t="s">
        <v>16</v>
      </c>
      <c r="B22" s="734"/>
      <c r="C22" s="734"/>
      <c r="D22" s="734"/>
      <c r="E22" s="734"/>
      <c r="F22" s="734"/>
      <c r="G22" s="734"/>
      <c r="H22" s="734"/>
      <c r="I22" s="734"/>
      <c r="J22" s="259"/>
    </row>
    <row r="23" spans="1:10" ht="9.7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</row>
    <row r="24" spans="1:16" ht="15" customHeight="1">
      <c r="A24" s="735" t="s">
        <v>125</v>
      </c>
      <c r="B24" s="735"/>
      <c r="C24" s="735"/>
      <c r="D24" s="735"/>
      <c r="E24" s="735"/>
      <c r="F24" s="735"/>
      <c r="G24" s="735" t="s">
        <v>34</v>
      </c>
      <c r="H24" s="735"/>
      <c r="I24" s="735"/>
      <c r="J24" s="261"/>
      <c r="K24" s="262"/>
      <c r="L24" s="262"/>
      <c r="M24" s="262"/>
      <c r="N24" s="262"/>
      <c r="O24" s="262"/>
      <c r="P24" s="262"/>
    </row>
    <row r="25" spans="1:16" ht="15" customHeight="1">
      <c r="A25" s="736" t="s">
        <v>126</v>
      </c>
      <c r="B25" s="736"/>
      <c r="C25" s="736"/>
      <c r="D25" s="736"/>
      <c r="E25" s="736"/>
      <c r="F25" s="736"/>
      <c r="G25" s="736" t="s">
        <v>42</v>
      </c>
      <c r="H25" s="736"/>
      <c r="I25" s="736"/>
      <c r="J25" s="263"/>
      <c r="K25" s="239"/>
      <c r="L25" s="239"/>
      <c r="M25" s="239"/>
      <c r="N25" s="239"/>
      <c r="O25" s="239"/>
      <c r="P25" s="239"/>
    </row>
    <row r="26" spans="1:11" s="232" customFormat="1" ht="14.25">
      <c r="A26" s="725" t="s">
        <v>139</v>
      </c>
      <c r="B26" s="725"/>
      <c r="C26" s="725"/>
      <c r="D26" s="725"/>
      <c r="E26" s="725"/>
      <c r="F26" s="725"/>
      <c r="G26" s="264"/>
      <c r="H26" s="265"/>
      <c r="I26" s="265"/>
      <c r="J26" s="265"/>
      <c r="K26" s="228"/>
    </row>
  </sheetData>
  <sheetProtection/>
  <mergeCells count="18">
    <mergeCell ref="A26:F26"/>
    <mergeCell ref="B16:C18"/>
    <mergeCell ref="I7:J7"/>
    <mergeCell ref="A20:I20"/>
    <mergeCell ref="A21:I21"/>
    <mergeCell ref="A22:I22"/>
    <mergeCell ref="A24:F24"/>
    <mergeCell ref="G24:I24"/>
    <mergeCell ref="A25:F25"/>
    <mergeCell ref="G25:I25"/>
    <mergeCell ref="D16:G16"/>
    <mergeCell ref="D17:G17"/>
    <mergeCell ref="D18:F18"/>
    <mergeCell ref="A1:I1"/>
    <mergeCell ref="A2:I2"/>
    <mergeCell ref="A8:B8"/>
    <mergeCell ref="D10:J10"/>
    <mergeCell ref="D12:J12"/>
  </mergeCells>
  <hyperlinks>
    <hyperlink ref="F3" r:id="rId1" display="http://www.sinotrans.co.jp/"/>
  </hyperlinks>
  <printOptions/>
  <pageMargins left="0.7" right="0.7" top="0.75" bottom="0.75" header="0.3" footer="0.3"/>
  <pageSetup horizontalDpi="600" verticalDpi="600" orientation="portrait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2022-04-18T01:41:48Z</cp:lastPrinted>
  <dcterms:created xsi:type="dcterms:W3CDTF">2000-01-10T02:46:04Z</dcterms:created>
  <dcterms:modified xsi:type="dcterms:W3CDTF">2022-04-18T06:57:21Z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