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080" tabRatio="840" activeTab="0"/>
  </bookViews>
  <sheets>
    <sheet name="JS" sheetId="1" r:id="rId1"/>
    <sheet name="QIN-LYG(KANTO)" sheetId="2" r:id="rId2"/>
    <sheet name="QIN-LYG (KANSAI)" sheetId="3" r:id="rId3"/>
    <sheet name="QIN-LYG (KANSAI) BAK" sheetId="4" state="hidden" r:id="rId4"/>
    <sheet name="SHA(KANTO)" sheetId="5" r:id="rId5"/>
    <sheet name="SHA(KANSAI)" sheetId="6" r:id="rId6"/>
    <sheet name="XG-LK-DL(KANTO)" sheetId="7" r:id="rId7"/>
    <sheet name="XG-LK-DL (KANSAI)" sheetId="8" r:id="rId8"/>
    <sheet name="CJV" sheetId="9" r:id="rId9"/>
  </sheets>
  <definedNames>
    <definedName name="_xlnm.Print_Area" localSheetId="0">'JS'!$A$1:$T$13</definedName>
    <definedName name="_xlnm.Print_Area" localSheetId="2">'QIN-LYG (KANSAI)'!$A$1:$O$15</definedName>
    <definedName name="_xlnm.Print_Area" localSheetId="3">'QIN-LYG (KANSAI) BAK'!$A$1:$K$38</definedName>
    <definedName name="_xlnm.Print_Area" localSheetId="1">'QIN-LYG(KANTO)'!$A$1:$L$14</definedName>
    <definedName name="_xlnm.Print_Area" localSheetId="7">'XG-LK-DL (KANSAI)'!$A$1:$O$16</definedName>
    <definedName name="Z_29EAB4F7_217D_4BA1_9FF6_198B41752BB4_.wvu.PrintArea" localSheetId="0" hidden="1">'JS'!$A$1:$T$13</definedName>
    <definedName name="Z_29EAB4F7_217D_4BA1_9FF6_198B41752BB4_.wvu.PrintArea" localSheetId="2" hidden="1">'QIN-LYG (KANSAI)'!$A$1:$O$15</definedName>
    <definedName name="Z_29EAB4F7_217D_4BA1_9FF6_198B41752BB4_.wvu.PrintArea" localSheetId="3" hidden="1">'QIN-LYG (KANSAI) BAK'!$A$1:$K$38</definedName>
    <definedName name="Z_29EAB4F7_217D_4BA1_9FF6_198B41752BB4_.wvu.PrintArea" localSheetId="1" hidden="1">'QIN-LYG(KANTO)'!$A$1:$L$14</definedName>
    <definedName name="Z_29EAB4F7_217D_4BA1_9FF6_198B41752BB4_.wvu.PrintArea" localSheetId="7" hidden="1">'XG-LK-DL (KANSAI)'!$A$1:$O$16</definedName>
    <definedName name="Z_308CC5E2_31E9_417E_8F64_449A8A513A15_.wvu.PrintArea" localSheetId="0" hidden="1">'JS'!$A$1:$T$13</definedName>
    <definedName name="Z_308CC5E2_31E9_417E_8F64_449A8A513A15_.wvu.PrintArea" localSheetId="2" hidden="1">'QIN-LYG (KANSAI)'!$A$1:$O$15</definedName>
    <definedName name="Z_308CC5E2_31E9_417E_8F64_449A8A513A15_.wvu.PrintArea" localSheetId="3" hidden="1">'QIN-LYG (KANSAI) BAK'!$A$1:$K$38</definedName>
    <definedName name="Z_308CC5E2_31E9_417E_8F64_449A8A513A15_.wvu.PrintArea" localSheetId="1" hidden="1">'QIN-LYG(KANTO)'!$A$1:$L$14</definedName>
    <definedName name="Z_308CC5E2_31E9_417E_8F64_449A8A513A15_.wvu.PrintArea" localSheetId="7" hidden="1">'XG-LK-DL (KANSAI)'!$A$1:$O$16</definedName>
    <definedName name="Z_30B2C89B_B97F_4E7A_A4EA_2E35F086F222_.wvu.PrintArea" localSheetId="0" hidden="1">'JS'!$A$1:$T$13</definedName>
    <definedName name="Z_30B2C89B_B97F_4E7A_A4EA_2E35F086F222_.wvu.PrintArea" localSheetId="2" hidden="1">'QIN-LYG (KANSAI)'!$A$1:$O$15</definedName>
    <definedName name="Z_30B2C89B_B97F_4E7A_A4EA_2E35F086F222_.wvu.PrintArea" localSheetId="3" hidden="1">'QIN-LYG (KANSAI) BAK'!$A$1:$K$38</definedName>
    <definedName name="Z_30B2C89B_B97F_4E7A_A4EA_2E35F086F222_.wvu.PrintArea" localSheetId="1" hidden="1">'QIN-LYG(KANTO)'!$A$1:$L$14</definedName>
    <definedName name="Z_30B2C89B_B97F_4E7A_A4EA_2E35F086F222_.wvu.PrintArea" localSheetId="7" hidden="1">'XG-LK-DL (KANSAI)'!$A$1:$O$16</definedName>
    <definedName name="Z_60984E3B_D211_4353_B82B_5E467E857CFB_.wvu.PrintArea" localSheetId="0" hidden="1">'JS'!$A$1:$T$13</definedName>
    <definedName name="Z_60984E3B_D211_4353_B82B_5E467E857CFB_.wvu.PrintArea" localSheetId="2" hidden="1">'QIN-LYG (KANSAI)'!$A$1:$O$15</definedName>
    <definedName name="Z_60984E3B_D211_4353_B82B_5E467E857CFB_.wvu.PrintArea" localSheetId="3" hidden="1">'QIN-LYG (KANSAI) BAK'!$A$1:$K$38</definedName>
    <definedName name="Z_60984E3B_D211_4353_B82B_5E467E857CFB_.wvu.PrintArea" localSheetId="1" hidden="1">'QIN-LYG(KANTO)'!$A$1:$L$14</definedName>
    <definedName name="Z_60984E3B_D211_4353_B82B_5E467E857CFB_.wvu.PrintArea" localSheetId="7" hidden="1">'XG-LK-DL (KANSAI)'!$A$1:$O$16</definedName>
    <definedName name="Z_93A40525_490F_4CB2_B07A_529D77C437E1_.wvu.PrintArea" localSheetId="0" hidden="1">'JS'!$A$1:$T$13</definedName>
    <definedName name="Z_93A40525_490F_4CB2_B07A_529D77C437E1_.wvu.PrintArea" localSheetId="2" hidden="1">'QIN-LYG (KANSAI)'!$A$1:$O$15</definedName>
    <definedName name="Z_93A40525_490F_4CB2_B07A_529D77C437E1_.wvu.PrintArea" localSheetId="3" hidden="1">'QIN-LYG (KANSAI) BAK'!$A$1:$K$38</definedName>
    <definedName name="Z_93A40525_490F_4CB2_B07A_529D77C437E1_.wvu.PrintArea" localSheetId="1" hidden="1">'QIN-LYG(KANTO)'!$A$1:$L$14</definedName>
    <definedName name="Z_93A40525_490F_4CB2_B07A_529D77C437E1_.wvu.PrintArea" localSheetId="7" hidden="1">'XG-LK-DL (KANSAI)'!$A$1:$O$16</definedName>
    <definedName name="Z_E403741B_327B_4E74_8875_94B92A5EFA23_.wvu.PrintArea" localSheetId="0" hidden="1">'JS'!$A$1:$T$13</definedName>
    <definedName name="Z_E403741B_327B_4E74_8875_94B92A5EFA23_.wvu.PrintArea" localSheetId="2" hidden="1">'QIN-LYG (KANSAI)'!$A$1:$O$15</definedName>
    <definedName name="Z_E403741B_327B_4E74_8875_94B92A5EFA23_.wvu.PrintArea" localSheetId="3" hidden="1">'QIN-LYG (KANSAI) BAK'!$A$1:$K$38</definedName>
    <definedName name="Z_E403741B_327B_4E74_8875_94B92A5EFA23_.wvu.PrintArea" localSheetId="1" hidden="1">'QIN-LYG(KANTO)'!$A$1:$L$14</definedName>
    <definedName name="Z_E403741B_327B_4E74_8875_94B92A5EFA23_.wvu.PrintArea" localSheetId="7" hidden="1">'XG-LK-DL (KANSAI)'!$A$1:$O$16</definedName>
  </definedNames>
  <calcPr fullCalcOnLoad="1"/>
</workbook>
</file>

<file path=xl/sharedStrings.xml><?xml version="1.0" encoding="utf-8"?>
<sst xmlns="http://schemas.openxmlformats.org/spreadsheetml/2006/main" count="888" uniqueCount="344">
  <si>
    <t>VESSEL</t>
  </si>
  <si>
    <t>VOY NO.</t>
  </si>
  <si>
    <t>神戸</t>
  </si>
  <si>
    <t>東京</t>
  </si>
  <si>
    <t>横浜</t>
  </si>
  <si>
    <t>名古屋</t>
  </si>
  <si>
    <t>神戸</t>
  </si>
  <si>
    <t>大阪</t>
  </si>
  <si>
    <t>SINOTRANS CONTAINER LINES</t>
  </si>
  <si>
    <t>（金）</t>
  </si>
  <si>
    <t>青島</t>
  </si>
  <si>
    <t>門司</t>
  </si>
  <si>
    <t>連雲港</t>
  </si>
  <si>
    <t xml:space="preserve"> シノトランスジャパン株式会社</t>
  </si>
  <si>
    <t>中　外　運　日　本　公　司</t>
  </si>
  <si>
    <t>博多</t>
  </si>
  <si>
    <t>総　代　理　店</t>
  </si>
  <si>
    <t>-</t>
  </si>
  <si>
    <t>（月-月）</t>
  </si>
  <si>
    <t xml:space="preserve">     SHIPPING SCHEDULE</t>
  </si>
  <si>
    <t>http://www.sinotrans.co.jp/</t>
  </si>
  <si>
    <t>VESSEL</t>
  </si>
  <si>
    <t>VOY NO.</t>
  </si>
  <si>
    <t xml:space="preserve">WEBSITE URL: </t>
  </si>
  <si>
    <t>TEL : 03-3595-6321  FAX : 03-3595-6324</t>
  </si>
  <si>
    <t>(土)</t>
  </si>
  <si>
    <r>
      <t>東京本社　東京都港区西新橋２－１１－６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ニュー西新橋ビル</t>
    </r>
    <r>
      <rPr>
        <sz val="9"/>
        <rFont val="Arial"/>
        <family val="2"/>
      </rPr>
      <t xml:space="preserve"> 3</t>
    </r>
    <r>
      <rPr>
        <sz val="9"/>
        <rFont val="ＭＳ Ｐゴシック"/>
        <family val="3"/>
      </rPr>
      <t>階</t>
    </r>
  </si>
  <si>
    <t>(木-金)</t>
  </si>
  <si>
    <t>-</t>
  </si>
  <si>
    <t>(NA1)</t>
  </si>
  <si>
    <t>(NJ1)</t>
  </si>
  <si>
    <t xml:space="preserve">      SINOTRANS CONTAINER LINES</t>
  </si>
  <si>
    <r>
      <t xml:space="preserve">          SHIPPING SCHEDULE</t>
    </r>
    <r>
      <rPr>
        <b/>
        <sz val="12"/>
        <rFont val="ＭＳ Ｐゴシック"/>
        <family val="3"/>
      </rPr>
      <t>　</t>
    </r>
  </si>
  <si>
    <r>
      <t xml:space="preserve">                </t>
    </r>
  </si>
  <si>
    <r>
      <t>SHIPPING SCHEDULE</t>
    </r>
    <r>
      <rPr>
        <b/>
        <sz val="12"/>
        <rFont val="ＭＳ Ｐゴシック"/>
        <family val="3"/>
      </rPr>
      <t>　</t>
    </r>
  </si>
  <si>
    <t>関西支店　大阪市中央区道修町２－１－１０　Ｔ・Ｍ・Ｂ道修町ビル４Ｆ</t>
  </si>
  <si>
    <t>（月-火）</t>
  </si>
  <si>
    <r>
      <t>JAPAN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NANJING (</t>
    </r>
    <r>
      <rPr>
        <b/>
        <sz val="9"/>
        <rFont val="ＭＳ Ｐゴシック"/>
        <family val="3"/>
      </rPr>
      <t>南京</t>
    </r>
    <r>
      <rPr>
        <b/>
        <sz val="9"/>
        <rFont val="Arial"/>
        <family val="2"/>
      </rPr>
      <t>) - ZHANG JIA GANG (</t>
    </r>
    <r>
      <rPr>
        <b/>
        <sz val="9"/>
        <rFont val="ＭＳ Ｐゴシック"/>
        <family val="3"/>
      </rPr>
      <t>張家港</t>
    </r>
    <r>
      <rPr>
        <b/>
        <sz val="9"/>
        <rFont val="Arial"/>
        <family val="2"/>
      </rPr>
      <t>) - NANTONG (</t>
    </r>
    <r>
      <rPr>
        <b/>
        <sz val="9"/>
        <rFont val="ＭＳ Ｐゴシック"/>
        <family val="3"/>
      </rPr>
      <t>南通</t>
    </r>
    <r>
      <rPr>
        <b/>
        <sz val="9"/>
        <rFont val="Arial"/>
        <family val="2"/>
      </rPr>
      <t>)</t>
    </r>
  </si>
  <si>
    <r>
      <t>JAPAN (</t>
    </r>
    <r>
      <rPr>
        <b/>
        <sz val="9"/>
        <rFont val="ＭＳ Ｐゴシック"/>
        <family val="3"/>
      </rPr>
      <t>関東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LIAN YUN GANG (</t>
    </r>
    <r>
      <rPr>
        <b/>
        <sz val="9"/>
        <rFont val="ＭＳ Ｐゴシック"/>
        <family val="3"/>
      </rPr>
      <t>連雲港</t>
    </r>
    <r>
      <rPr>
        <b/>
        <sz val="9"/>
        <rFont val="Arial"/>
        <family val="2"/>
      </rPr>
      <t>) - QINGDAO (</t>
    </r>
    <r>
      <rPr>
        <b/>
        <sz val="9"/>
        <rFont val="ＭＳ Ｐゴシック"/>
        <family val="3"/>
      </rPr>
      <t>青島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</si>
  <si>
    <r>
      <t>JAPAN (</t>
    </r>
    <r>
      <rPr>
        <b/>
        <sz val="10"/>
        <rFont val="ＭＳ Ｐゴシック"/>
        <family val="3"/>
      </rPr>
      <t>関東</t>
    </r>
    <r>
      <rPr>
        <b/>
        <sz val="10"/>
        <rFont val="Arial"/>
        <family val="2"/>
      </rPr>
      <t>)</t>
    </r>
    <r>
      <rPr>
        <b/>
        <sz val="10"/>
        <rFont val="ＭＳ Ｐゴシック"/>
        <family val="3"/>
      </rPr>
      <t>　～　</t>
    </r>
    <r>
      <rPr>
        <b/>
        <sz val="10"/>
        <rFont val="Arial"/>
        <family val="2"/>
      </rPr>
      <t>NINGBO (</t>
    </r>
    <r>
      <rPr>
        <b/>
        <sz val="10"/>
        <rFont val="ＭＳ Ｐゴシック"/>
        <family val="3"/>
      </rPr>
      <t>寧波</t>
    </r>
    <r>
      <rPr>
        <b/>
        <sz val="10"/>
        <rFont val="Arial"/>
        <family val="2"/>
      </rPr>
      <t>) - SHANGHAI (</t>
    </r>
    <r>
      <rPr>
        <b/>
        <sz val="10"/>
        <rFont val="ＭＳ Ｐゴシック"/>
        <family val="3"/>
      </rPr>
      <t>上海</t>
    </r>
    <r>
      <rPr>
        <b/>
        <sz val="10"/>
        <rFont val="Arial"/>
        <family val="2"/>
      </rPr>
      <t xml:space="preserve">) </t>
    </r>
    <r>
      <rPr>
        <b/>
        <sz val="10"/>
        <rFont val="ＭＳ Ｐゴシック"/>
        <family val="3"/>
      </rPr>
      <t>サービス</t>
    </r>
  </si>
  <si>
    <r>
      <t>JAPAN (</t>
    </r>
    <r>
      <rPr>
        <b/>
        <sz val="9"/>
        <rFont val="ＭＳ Ｐゴシック"/>
        <family val="3"/>
      </rPr>
      <t>関西・北九州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NINGBO (</t>
    </r>
    <r>
      <rPr>
        <b/>
        <sz val="9"/>
        <rFont val="ＭＳ Ｐゴシック"/>
        <family val="3"/>
      </rPr>
      <t>寧波</t>
    </r>
    <r>
      <rPr>
        <b/>
        <sz val="9"/>
        <rFont val="Arial"/>
        <family val="2"/>
      </rPr>
      <t>) - SHANGHAI (</t>
    </r>
    <r>
      <rPr>
        <b/>
        <sz val="9"/>
        <rFont val="ＭＳ Ｐゴシック"/>
        <family val="3"/>
      </rPr>
      <t>上海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</si>
  <si>
    <r>
      <t>JAPAN (</t>
    </r>
    <r>
      <rPr>
        <b/>
        <sz val="9"/>
        <rFont val="ＭＳ Ｐゴシック"/>
        <family val="3"/>
      </rPr>
      <t>関西・北九州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XINGANG (</t>
    </r>
    <r>
      <rPr>
        <b/>
        <sz val="9"/>
        <rFont val="ＭＳ Ｐゴシック"/>
        <family val="3"/>
      </rPr>
      <t>新港</t>
    </r>
    <r>
      <rPr>
        <b/>
        <sz val="9"/>
        <rFont val="Arial"/>
        <family val="2"/>
      </rPr>
      <t>) - YANTAI (</t>
    </r>
    <r>
      <rPr>
        <b/>
        <sz val="9"/>
        <rFont val="ＭＳ Ｐゴシック"/>
        <family val="3"/>
      </rPr>
      <t>煙台</t>
    </r>
    <r>
      <rPr>
        <b/>
        <sz val="9"/>
        <rFont val="Arial"/>
        <family val="2"/>
      </rPr>
      <t>) - DALIAN (</t>
    </r>
    <r>
      <rPr>
        <b/>
        <sz val="9"/>
        <rFont val="ＭＳ Ｐゴシック"/>
        <family val="3"/>
      </rPr>
      <t>大連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</si>
  <si>
    <t>http://www.sinotrans.co.jp/</t>
  </si>
  <si>
    <r>
      <t>JAPAN (</t>
    </r>
    <r>
      <rPr>
        <b/>
        <sz val="9"/>
        <rFont val="ＭＳ Ｐゴシック"/>
        <family val="3"/>
      </rPr>
      <t>関西・北九州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 xml:space="preserve">LIAN YUN GANG </t>
    </r>
    <r>
      <rPr>
        <b/>
        <sz val="9"/>
        <rFont val="ＭＳ Ｐゴシック"/>
        <family val="3"/>
      </rPr>
      <t>（連雲港）</t>
    </r>
    <r>
      <rPr>
        <b/>
        <sz val="9"/>
        <rFont val="Arial"/>
        <family val="2"/>
      </rPr>
      <t xml:space="preserve"> - QINGDAO (</t>
    </r>
    <r>
      <rPr>
        <b/>
        <sz val="9"/>
        <rFont val="ＭＳ Ｐゴシック"/>
        <family val="3"/>
      </rPr>
      <t>青島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  <r>
      <rPr>
        <b/>
        <sz val="9"/>
        <rFont val="Arial"/>
        <family val="2"/>
      </rPr>
      <t xml:space="preserve"> </t>
    </r>
  </si>
  <si>
    <r>
      <t>JAPAN (</t>
    </r>
    <r>
      <rPr>
        <b/>
        <sz val="9"/>
        <rFont val="ＭＳ Ｐゴシック"/>
        <family val="3"/>
      </rPr>
      <t>関東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XINGANG (</t>
    </r>
    <r>
      <rPr>
        <b/>
        <sz val="9"/>
        <rFont val="ＭＳ Ｐゴシック"/>
        <family val="3"/>
      </rPr>
      <t>新港</t>
    </r>
    <r>
      <rPr>
        <b/>
        <sz val="9"/>
        <rFont val="Arial"/>
        <family val="2"/>
      </rPr>
      <t>) - DALIAN (</t>
    </r>
    <r>
      <rPr>
        <b/>
        <sz val="9"/>
        <rFont val="ＭＳ Ｐゴシック"/>
        <family val="3"/>
      </rPr>
      <t>大連</t>
    </r>
    <r>
      <rPr>
        <b/>
        <sz val="9"/>
        <rFont val="Arial"/>
        <family val="2"/>
      </rPr>
      <t>) - YANTAI (</t>
    </r>
    <r>
      <rPr>
        <b/>
        <sz val="9"/>
        <rFont val="ＭＳ Ｐゴシック"/>
        <family val="3"/>
      </rPr>
      <t>煙台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</si>
  <si>
    <t>（木） NOCT</t>
  </si>
  <si>
    <t>PORT</t>
  </si>
  <si>
    <t>SERVICE ROUTE</t>
  </si>
  <si>
    <t>ABBREVIATION</t>
  </si>
  <si>
    <t>TERMINAL</t>
  </si>
  <si>
    <t>QINGDAO</t>
  </si>
  <si>
    <t>QQCT</t>
  </si>
  <si>
    <t xml:space="preserve">QIANWAN CONTAINER TERMINAL NO.3 </t>
  </si>
  <si>
    <t>LIANYUNGANG</t>
  </si>
  <si>
    <t>NOCT</t>
  </si>
  <si>
    <t xml:space="preserve">NEW ORIENTAL CONTAINER TERMINAL </t>
  </si>
  <si>
    <t>（火-火）</t>
  </si>
  <si>
    <t>（火-水）</t>
  </si>
  <si>
    <t>TEL : 06-6202-5823  FAX : 06-4706-7513</t>
  </si>
  <si>
    <r>
      <rPr>
        <sz val="8"/>
        <rFont val="ＭＳ �ႴシッႯ"/>
        <family val="3"/>
      </rPr>
      <t>連雲港新東方</t>
    </r>
  </si>
  <si>
    <r>
      <rPr>
        <sz val="8"/>
        <rFont val="ＭＳ �ႴシッႯ"/>
        <family val="3"/>
      </rPr>
      <t>前湾</t>
    </r>
    <r>
      <rPr>
        <sz val="8"/>
        <rFont val="Arial"/>
        <family val="2"/>
      </rPr>
      <t>3</t>
    </r>
    <r>
      <rPr>
        <sz val="8"/>
        <rFont val="ＭＳ �ႴシッႯ"/>
        <family val="3"/>
      </rPr>
      <t>期</t>
    </r>
  </si>
  <si>
    <r>
      <rPr>
        <sz val="8"/>
        <rFont val="ＭＳ �ႴシッႯ"/>
        <family val="3"/>
      </rPr>
      <t>前湾</t>
    </r>
    <r>
      <rPr>
        <sz val="8"/>
        <rFont val="Arial"/>
        <family val="2"/>
      </rPr>
      <t>4</t>
    </r>
    <r>
      <rPr>
        <sz val="8"/>
        <rFont val="ＭＳ �ႴシッႯ"/>
        <family val="3"/>
      </rPr>
      <t>期</t>
    </r>
  </si>
  <si>
    <t>SINOTRANS BEIJING</t>
  </si>
  <si>
    <t>(LQNG1)</t>
  </si>
  <si>
    <t>(LQKT1)</t>
  </si>
  <si>
    <t>(NCKT1)</t>
  </si>
  <si>
    <t>(NCKT2)</t>
  </si>
  <si>
    <t>(NCKS2)</t>
  </si>
  <si>
    <t>(NCKS1)</t>
  </si>
  <si>
    <t>(NCKS3)</t>
  </si>
  <si>
    <t>(NCKY1)</t>
  </si>
  <si>
    <t>(NKT1)</t>
  </si>
  <si>
    <t>(SKT2)</t>
  </si>
  <si>
    <t>(火)</t>
  </si>
  <si>
    <t>(SKT5)</t>
  </si>
  <si>
    <t>(SKT6)</t>
  </si>
  <si>
    <t>(SNG2)</t>
  </si>
  <si>
    <t>(SNG7)</t>
  </si>
  <si>
    <t>(SKT4)</t>
  </si>
  <si>
    <t>(SNG5)</t>
  </si>
  <si>
    <t>(金) QQCT</t>
  </si>
  <si>
    <t>(SKT7)</t>
  </si>
  <si>
    <t>QQCTU</t>
  </si>
  <si>
    <t xml:space="preserve">QIANWAN CONTAINER TERMINAL NO.4 </t>
  </si>
  <si>
    <t>SUBJECT TO CHANGE WITH OR WITHOUT NOTICE</t>
  </si>
  <si>
    <t>(月) QQCTU</t>
  </si>
  <si>
    <t>(LQKS1)</t>
  </si>
  <si>
    <t>(QKSY1)</t>
  </si>
  <si>
    <t>(QA2)</t>
  </si>
  <si>
    <t>SINOTRANS NAGOYA</t>
  </si>
  <si>
    <t>LQKS1</t>
  </si>
  <si>
    <r>
      <t>QA2/</t>
    </r>
    <r>
      <rPr>
        <sz val="8"/>
        <color indexed="10"/>
        <rFont val="Arial"/>
        <family val="2"/>
      </rPr>
      <t>QKSY1</t>
    </r>
  </si>
  <si>
    <t>(金-金)</t>
  </si>
  <si>
    <t>OPTIMA</t>
  </si>
  <si>
    <t>JRS CANIS</t>
  </si>
  <si>
    <t xml:space="preserve">            </t>
  </si>
  <si>
    <t xml:space="preserve">   SINOTRANS CONTAINER LINES</t>
  </si>
  <si>
    <t xml:space="preserve">                         SHIPPING SCHEDULE</t>
  </si>
  <si>
    <t>WEBSITE URL:</t>
  </si>
  <si>
    <t>COSCO SVC</t>
  </si>
  <si>
    <t>(LQKS1)</t>
  </si>
  <si>
    <t>(EB/WB)</t>
  </si>
  <si>
    <t>-</t>
  </si>
  <si>
    <t>SNL SVC</t>
  </si>
  <si>
    <t>(QKSY1)</t>
  </si>
  <si>
    <t>SITC SVC</t>
  </si>
  <si>
    <t>(QA2)</t>
  </si>
  <si>
    <t>(EB/WB)</t>
  </si>
  <si>
    <t>-</t>
  </si>
  <si>
    <t>OPTIMA</t>
  </si>
  <si>
    <t>(LQKS1)</t>
  </si>
  <si>
    <t>SINOTRANS NAGOYA</t>
  </si>
  <si>
    <t>(QKSY1)</t>
  </si>
  <si>
    <t>JRS CANIS</t>
  </si>
  <si>
    <t>(QA2)</t>
  </si>
  <si>
    <t>OPTIMA</t>
  </si>
  <si>
    <t>(LQKS1)</t>
  </si>
  <si>
    <t>SINOTRANS NAGOYA</t>
  </si>
  <si>
    <t>CANCELED</t>
  </si>
  <si>
    <r>
      <t xml:space="preserve">10/12-12
</t>
    </r>
    <r>
      <rPr>
        <sz val="8"/>
        <color indexed="10"/>
        <rFont val="ＭＳ Ｐゴシック"/>
        <family val="3"/>
      </rPr>
      <t>香椎パークポート</t>
    </r>
  </si>
  <si>
    <t>COSCO KIKU</t>
  </si>
  <si>
    <t>(SKS2)</t>
  </si>
  <si>
    <t>SINOTRANS OSAKA</t>
  </si>
  <si>
    <t>LANTAU BRIDE</t>
  </si>
  <si>
    <t>SINOTRANS DALIAN</t>
  </si>
  <si>
    <t>SINOTRANS SHANGHAI</t>
  </si>
  <si>
    <t>ISARA BHUM</t>
  </si>
  <si>
    <t>HANSA STEINBURG</t>
  </si>
  <si>
    <t xml:space="preserve">     +A1:O33       </t>
  </si>
  <si>
    <t>BARO</t>
  </si>
  <si>
    <t>SINOTRANS QINGDAO</t>
  </si>
  <si>
    <t>(QA2)</t>
  </si>
  <si>
    <t>SITC SHIDAO</t>
  </si>
  <si>
    <t>-</t>
  </si>
  <si>
    <t xml:space="preserve">  (NCKT1)</t>
  </si>
  <si>
    <t>ESTIMA</t>
  </si>
  <si>
    <t>RENOWN</t>
  </si>
  <si>
    <t>PROS HOPE</t>
  </si>
  <si>
    <t>YI SHENG</t>
  </si>
  <si>
    <t>HALCYON</t>
  </si>
  <si>
    <t>SINOTRANS MANILA</t>
  </si>
  <si>
    <t>APOLLON D</t>
  </si>
  <si>
    <t>HYPERION</t>
  </si>
  <si>
    <t>(SKY1)</t>
  </si>
  <si>
    <t>ZHONG GU NAN HAI</t>
  </si>
  <si>
    <t>CONSISTENCE</t>
  </si>
  <si>
    <t>INTRA BHUM</t>
  </si>
  <si>
    <t>CSCL NAGOYA</t>
  </si>
  <si>
    <t>SINOTRANS KEELUNG</t>
  </si>
  <si>
    <t>SITC HONGKONG</t>
  </si>
  <si>
    <t>2107N/2108S</t>
  </si>
  <si>
    <t>AS SERAFINA</t>
  </si>
  <si>
    <t>ZHONG GU BOHAI</t>
  </si>
  <si>
    <t>(SNL)</t>
  </si>
  <si>
    <t>(SITC)</t>
  </si>
  <si>
    <t>4/28-29</t>
  </si>
  <si>
    <t>4/29-29</t>
  </si>
  <si>
    <t>4/29-30</t>
  </si>
  <si>
    <t>4/30-5/01</t>
  </si>
  <si>
    <t>SITC SHIMIZU</t>
  </si>
  <si>
    <t>XIN TAI PING</t>
  </si>
  <si>
    <r>
      <t>JAPAN(</t>
    </r>
    <r>
      <rPr>
        <b/>
        <sz val="9"/>
        <rFont val="ＭＳ Ｐゴシック"/>
        <family val="3"/>
      </rPr>
      <t>大阪・神戸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～</t>
    </r>
    <r>
      <rPr>
        <b/>
        <sz val="9"/>
        <rFont val="Arial"/>
        <family val="2"/>
      </rPr>
      <t xml:space="preserve"> SHANGHAI - XIAMEN - HOCHIMINH </t>
    </r>
    <r>
      <rPr>
        <b/>
        <sz val="9"/>
        <rFont val="ＭＳ Ｐゴシック"/>
        <family val="3"/>
      </rPr>
      <t>サービス</t>
    </r>
  </si>
  <si>
    <t>163E/W</t>
  </si>
  <si>
    <t>4/28-28</t>
  </si>
  <si>
    <t>5/04-05</t>
  </si>
  <si>
    <t>5/05-06</t>
  </si>
  <si>
    <t>5/06-06</t>
  </si>
  <si>
    <t>4/30-30</t>
  </si>
  <si>
    <t>5/06-07</t>
  </si>
  <si>
    <t>5/07-08</t>
  </si>
  <si>
    <t>5/08-09</t>
  </si>
  <si>
    <t>SITC TOKUYAMA</t>
  </si>
  <si>
    <t>2115E/2115W</t>
  </si>
  <si>
    <t>2109E/2109W</t>
  </si>
  <si>
    <t>5/05-05</t>
  </si>
  <si>
    <t>5/04-04</t>
  </si>
  <si>
    <t>5/03-04</t>
  </si>
  <si>
    <t>5/11-12</t>
  </si>
  <si>
    <t>5/12-13</t>
  </si>
  <si>
    <t>5/13-13</t>
  </si>
  <si>
    <t>5/07-07</t>
  </si>
  <si>
    <t>5/13-14</t>
  </si>
  <si>
    <t>5/14-15</t>
  </si>
  <si>
    <t>2118E/W</t>
  </si>
  <si>
    <t>2109E/W</t>
  </si>
  <si>
    <t>182E/W</t>
  </si>
  <si>
    <t>5/01-01</t>
  </si>
  <si>
    <t>435E/W</t>
  </si>
  <si>
    <r>
      <t xml:space="preserve">5/02-03
</t>
    </r>
    <r>
      <rPr>
        <b/>
        <sz val="9"/>
        <rFont val="ＭＳ Ｐゴシック"/>
        <family val="3"/>
      </rPr>
      <t>青海公共</t>
    </r>
  </si>
  <si>
    <t>5/02-02</t>
  </si>
  <si>
    <t>SITC QINGDAO</t>
  </si>
  <si>
    <t>5/08-08</t>
  </si>
  <si>
    <r>
      <t xml:space="preserve">5/04-04               </t>
    </r>
    <r>
      <rPr>
        <b/>
        <sz val="8.5"/>
        <rFont val="ＭＳ Ｐゴシック"/>
        <family val="3"/>
      </rPr>
      <t>南港</t>
    </r>
    <r>
      <rPr>
        <b/>
        <sz val="8.5"/>
        <rFont val="Arial"/>
        <family val="2"/>
      </rPr>
      <t>C-1</t>
    </r>
  </si>
  <si>
    <r>
      <t xml:space="preserve">5/03-04   </t>
    </r>
    <r>
      <rPr>
        <sz val="8.5"/>
        <rFont val="ＭＳ Ｐゴシック"/>
        <family val="3"/>
      </rPr>
      <t>　　　　　　　　　　　</t>
    </r>
    <r>
      <rPr>
        <sz val="8.5"/>
        <rFont val="Arial"/>
        <family val="2"/>
      </rPr>
      <t xml:space="preserve"> </t>
    </r>
    <r>
      <rPr>
        <sz val="8.5"/>
        <rFont val="ＭＳ Ｐゴシック"/>
        <family val="3"/>
      </rPr>
      <t>夢洲</t>
    </r>
  </si>
  <si>
    <t>959E/W</t>
  </si>
  <si>
    <t>5/12-12</t>
  </si>
  <si>
    <t>5/11-11</t>
  </si>
  <si>
    <t>5/10-11</t>
  </si>
  <si>
    <t>5/14-14</t>
  </si>
  <si>
    <r>
      <t>5/04-05</t>
    </r>
    <r>
      <rPr>
        <b/>
        <sz val="8"/>
        <color indexed="8"/>
        <rFont val="ＭＳ Ｐゴシック"/>
        <family val="3"/>
      </rPr>
      <t>　　　　　　品川公共</t>
    </r>
  </si>
  <si>
    <r>
      <t>5/05-05</t>
    </r>
    <r>
      <rPr>
        <b/>
        <sz val="8"/>
        <color indexed="8"/>
        <rFont val="ＭＳ Ｐゴシック"/>
        <family val="3"/>
      </rPr>
      <t>　</t>
    </r>
    <r>
      <rPr>
        <b/>
        <sz val="8"/>
        <color indexed="8"/>
        <rFont val="Arial"/>
        <family val="2"/>
      </rPr>
      <t xml:space="preserve">           </t>
    </r>
    <r>
      <rPr>
        <b/>
        <sz val="8"/>
        <color indexed="8"/>
        <rFont val="ＭＳ Ｐゴシック"/>
        <family val="3"/>
      </rPr>
      <t>南本牧</t>
    </r>
  </si>
  <si>
    <t>SINOTRANS HONG KONG</t>
  </si>
  <si>
    <t>017E/W</t>
  </si>
  <si>
    <t>5/03-03</t>
  </si>
  <si>
    <t>168E/W</t>
  </si>
  <si>
    <t>131E/W</t>
  </si>
  <si>
    <t>2119E/W</t>
  </si>
  <si>
    <t>5/09-10</t>
  </si>
  <si>
    <t>436E/W</t>
  </si>
  <si>
    <r>
      <t>2118E/</t>
    </r>
    <r>
      <rPr>
        <b/>
        <sz val="8"/>
        <rFont val="ＭＳ Ｐゴシック"/>
        <family val="3"/>
      </rPr>
      <t>Ｗ</t>
    </r>
  </si>
  <si>
    <r>
      <t xml:space="preserve">5/03-03
</t>
    </r>
    <r>
      <rPr>
        <b/>
        <sz val="8"/>
        <rFont val="ＭＳ Ｐゴシック"/>
        <family val="3"/>
      </rPr>
      <t>南港</t>
    </r>
    <r>
      <rPr>
        <b/>
        <sz val="8"/>
        <rFont val="Arial"/>
        <family val="2"/>
      </rPr>
      <t xml:space="preserve">C-1  </t>
    </r>
  </si>
  <si>
    <t>368E/W</t>
  </si>
  <si>
    <r>
      <t>5/03-03
'</t>
    </r>
    <r>
      <rPr>
        <sz val="8"/>
        <rFont val="ＭＳ Ｐゴシック"/>
        <family val="3"/>
      </rPr>
      <t>南港</t>
    </r>
    <r>
      <rPr>
        <sz val="8"/>
        <rFont val="Arial"/>
        <family val="2"/>
      </rPr>
      <t>C-8</t>
    </r>
  </si>
  <si>
    <r>
      <t xml:space="preserve">5/04-04
</t>
    </r>
    <r>
      <rPr>
        <sz val="8"/>
        <rFont val="ＭＳ Ｐゴシック"/>
        <family val="3"/>
      </rPr>
      <t>太刀浦</t>
    </r>
    <r>
      <rPr>
        <sz val="8"/>
        <rFont val="Arial"/>
        <family val="2"/>
      </rPr>
      <t>No2</t>
    </r>
  </si>
  <si>
    <r>
      <t xml:space="preserve">5/04-04
</t>
    </r>
    <r>
      <rPr>
        <sz val="8"/>
        <rFont val="ＭＳ Ｐゴシック"/>
        <family val="3"/>
      </rPr>
      <t>アイランドシティ</t>
    </r>
  </si>
  <si>
    <t>2135E/2136W</t>
  </si>
  <si>
    <t>2110S</t>
  </si>
  <si>
    <t>2115N/2118S</t>
  </si>
  <si>
    <r>
      <t>5/03-04</t>
    </r>
    <r>
      <rPr>
        <sz val="11"/>
        <rFont val="ＭＳ Ｐゴシック"/>
        <family val="3"/>
      </rPr>
      <t>　　　　　　　　　　　夢洲</t>
    </r>
  </si>
  <si>
    <r>
      <t xml:space="preserve">5/04-04
</t>
    </r>
    <r>
      <rPr>
        <sz val="11"/>
        <rFont val="ＭＳ Ｐゴシック"/>
        <family val="3"/>
      </rPr>
      <t>住友倉庫</t>
    </r>
    <r>
      <rPr>
        <sz val="11"/>
        <rFont val="Arial"/>
        <family val="2"/>
      </rPr>
      <t xml:space="preserve">PC15-17                            </t>
    </r>
  </si>
  <si>
    <t>057E/W</t>
  </si>
  <si>
    <t>097E/W</t>
  </si>
  <si>
    <t>056E/W</t>
  </si>
  <si>
    <t>2125E/W</t>
  </si>
  <si>
    <t>110E/W</t>
  </si>
  <si>
    <r>
      <t>5/11-12</t>
    </r>
    <r>
      <rPr>
        <sz val="8"/>
        <color indexed="8"/>
        <rFont val="ＭＳ Ｐゴシック"/>
        <family val="3"/>
      </rPr>
      <t>　　　　　　青海公共</t>
    </r>
  </si>
  <si>
    <r>
      <t>5/12-12</t>
    </r>
    <r>
      <rPr>
        <sz val="8"/>
        <color indexed="8"/>
        <rFont val="ＭＳ Ｐゴシック"/>
        <family val="3"/>
      </rPr>
      <t>　</t>
    </r>
    <r>
      <rPr>
        <sz val="8"/>
        <color indexed="8"/>
        <rFont val="Arial"/>
        <family val="2"/>
      </rPr>
      <t xml:space="preserve">           </t>
    </r>
    <r>
      <rPr>
        <sz val="8"/>
        <color indexed="8"/>
        <rFont val="ＭＳ Ｐゴシック"/>
        <family val="3"/>
      </rPr>
      <t>本牧</t>
    </r>
    <r>
      <rPr>
        <sz val="8"/>
        <color indexed="8"/>
        <rFont val="Arial"/>
        <family val="2"/>
      </rPr>
      <t>BC</t>
    </r>
  </si>
  <si>
    <t>2110E/W</t>
  </si>
  <si>
    <t>183E/W</t>
  </si>
  <si>
    <t>5/15-15</t>
  </si>
  <si>
    <r>
      <t xml:space="preserve">5/11-11   </t>
    </r>
    <r>
      <rPr>
        <sz val="8.5"/>
        <rFont val="ＭＳ Ｐゴシック"/>
        <family val="3"/>
      </rPr>
      <t>　　　　　　　　　　夢洲</t>
    </r>
  </si>
  <si>
    <r>
      <t xml:space="preserve">5/10-11                         </t>
    </r>
    <r>
      <rPr>
        <b/>
        <sz val="8.5"/>
        <rFont val="ＭＳ Ｐゴシック"/>
        <family val="3"/>
      </rPr>
      <t>南港</t>
    </r>
    <r>
      <rPr>
        <b/>
        <sz val="8.5"/>
        <rFont val="Arial"/>
        <family val="2"/>
      </rPr>
      <t>C-1</t>
    </r>
  </si>
  <si>
    <t>960E/W</t>
  </si>
  <si>
    <t>SUNSHINE BANDAMA</t>
  </si>
  <si>
    <r>
      <t>2119E/</t>
    </r>
    <r>
      <rPr>
        <b/>
        <sz val="8"/>
        <rFont val="ＭＳ Ｐゴシック"/>
        <family val="3"/>
      </rPr>
      <t>Ｗ</t>
    </r>
  </si>
  <si>
    <r>
      <t xml:space="preserve">5/10-10
</t>
    </r>
    <r>
      <rPr>
        <b/>
        <sz val="8"/>
        <rFont val="ＭＳ Ｐゴシック"/>
        <family val="3"/>
      </rPr>
      <t>南港</t>
    </r>
    <r>
      <rPr>
        <b/>
        <sz val="8"/>
        <rFont val="Arial"/>
        <family val="2"/>
      </rPr>
      <t xml:space="preserve">C-1  </t>
    </r>
  </si>
  <si>
    <t>369E/W</t>
  </si>
  <si>
    <t>2139E/2140W</t>
  </si>
  <si>
    <t>018E/W</t>
  </si>
  <si>
    <t>098E/W</t>
  </si>
  <si>
    <t>132E/W</t>
  </si>
  <si>
    <t>437E/W</t>
  </si>
  <si>
    <t>2120E/W</t>
  </si>
  <si>
    <t>2110N/2111S</t>
  </si>
  <si>
    <r>
      <t>5/10-11</t>
    </r>
    <r>
      <rPr>
        <b/>
        <sz val="11"/>
        <rFont val="ＭＳ Ｐゴシック"/>
        <family val="3"/>
      </rPr>
      <t>　　　　　　　　　　　南港</t>
    </r>
    <r>
      <rPr>
        <b/>
        <sz val="11"/>
        <rFont val="Arial"/>
        <family val="2"/>
      </rPr>
      <t>1/2</t>
    </r>
  </si>
  <si>
    <r>
      <t xml:space="preserve">5/11-11                          </t>
    </r>
    <r>
      <rPr>
        <b/>
        <sz val="11"/>
        <rFont val="ＭＳ Ｐゴシック"/>
        <family val="3"/>
      </rPr>
      <t>日新</t>
    </r>
    <r>
      <rPr>
        <b/>
        <sz val="11"/>
        <rFont val="Arial"/>
        <family val="2"/>
      </rPr>
      <t>PC14</t>
    </r>
  </si>
  <si>
    <t>CY OPEN</t>
  </si>
  <si>
    <t>CY CUT</t>
  </si>
  <si>
    <t xml:space="preserve">CY OPEN </t>
  </si>
  <si>
    <t>CFS CUT</t>
  </si>
  <si>
    <r>
      <rPr>
        <sz val="7"/>
        <rFont val="ＭＳ Ｐゴシック"/>
        <family val="3"/>
      </rPr>
      <t>東京</t>
    </r>
  </si>
  <si>
    <r>
      <rPr>
        <sz val="7"/>
        <rFont val="ＭＳ Ｐゴシック"/>
        <family val="3"/>
      </rPr>
      <t>横浜</t>
    </r>
  </si>
  <si>
    <r>
      <rPr>
        <sz val="7"/>
        <rFont val="ＭＳ Ｐゴシック"/>
        <family val="3"/>
      </rPr>
      <t>名古屋</t>
    </r>
  </si>
  <si>
    <t>CY CUT</t>
  </si>
  <si>
    <t>CY OPEN</t>
  </si>
  <si>
    <r>
      <rPr>
        <sz val="9"/>
        <rFont val="ＤＦＰ特太ゴシック体"/>
        <family val="3"/>
      </rPr>
      <t>大阪</t>
    </r>
  </si>
  <si>
    <r>
      <rPr>
        <sz val="9"/>
        <rFont val="ＤＦＰ特太ゴシック体"/>
        <family val="3"/>
      </rPr>
      <t>門司</t>
    </r>
  </si>
  <si>
    <r>
      <rPr>
        <sz val="8"/>
        <rFont val="ＭＳ Ｐゴシック"/>
        <family val="3"/>
      </rPr>
      <t>大阪</t>
    </r>
  </si>
  <si>
    <r>
      <rPr>
        <sz val="8"/>
        <rFont val="ＭＳ Ｐゴシック"/>
        <family val="3"/>
      </rPr>
      <t>神戸</t>
    </r>
  </si>
  <si>
    <r>
      <rPr>
        <sz val="8"/>
        <rFont val="ＭＳ Ｐゴシック"/>
        <family val="3"/>
      </rPr>
      <t>門司</t>
    </r>
  </si>
  <si>
    <r>
      <rPr>
        <sz val="8"/>
        <rFont val="ＭＳ Ｐゴシック"/>
        <family val="3"/>
      </rPr>
      <t>博多</t>
    </r>
  </si>
  <si>
    <r>
      <rPr>
        <sz val="10"/>
        <rFont val="ＤＦＰ特太ゴシック体"/>
        <family val="3"/>
      </rPr>
      <t>名古屋</t>
    </r>
  </si>
  <si>
    <r>
      <rPr>
        <sz val="10"/>
        <rFont val="ＤＦＰ特太ゴシック体"/>
        <family val="3"/>
      </rPr>
      <t>東京</t>
    </r>
  </si>
  <si>
    <r>
      <rPr>
        <sz val="10"/>
        <rFont val="ＤＦＰ特太ゴシック体"/>
        <family val="3"/>
      </rPr>
      <t>横浜</t>
    </r>
  </si>
  <si>
    <r>
      <rPr>
        <sz val="9"/>
        <rFont val="ＤＦＰ特太ゴシック体"/>
        <family val="3"/>
      </rPr>
      <t>神戸</t>
    </r>
  </si>
  <si>
    <r>
      <rPr>
        <sz val="9"/>
        <rFont val="ＭＳ Ｐゴシック"/>
        <family val="3"/>
      </rPr>
      <t>博多</t>
    </r>
  </si>
  <si>
    <t xml:space="preserve">4/30-30
</t>
  </si>
  <si>
    <t xml:space="preserve">5/14-14
</t>
  </si>
  <si>
    <t xml:space="preserve">5/11-12
</t>
  </si>
  <si>
    <r>
      <rPr>
        <sz val="8"/>
        <rFont val="ＭＳ Ｐゴシック"/>
        <family val="3"/>
      </rPr>
      <t>東京</t>
    </r>
  </si>
  <si>
    <r>
      <rPr>
        <sz val="8"/>
        <rFont val="ＭＳ Ｐゴシック"/>
        <family val="3"/>
      </rPr>
      <t>横浜</t>
    </r>
  </si>
  <si>
    <r>
      <rPr>
        <sz val="8"/>
        <rFont val="ＭＳ Ｐゴシック"/>
        <family val="3"/>
      </rPr>
      <t>名古屋</t>
    </r>
  </si>
  <si>
    <r>
      <rPr>
        <sz val="8"/>
        <rFont val="ＤＦＰ特太ゴシック体"/>
        <family val="3"/>
      </rPr>
      <t>大阪</t>
    </r>
  </si>
  <si>
    <r>
      <rPr>
        <sz val="8"/>
        <rFont val="ＤＦＰ特太ゴシック体"/>
        <family val="3"/>
      </rPr>
      <t>神戸</t>
    </r>
  </si>
  <si>
    <r>
      <rPr>
        <sz val="8"/>
        <rFont val="ＤＦＰ特太ゴシック体"/>
        <family val="3"/>
      </rPr>
      <t>博多</t>
    </r>
  </si>
  <si>
    <r>
      <rPr>
        <sz val="8"/>
        <rFont val="ＤＦＰ特太ゴシック体"/>
        <family val="3"/>
      </rPr>
      <t>門司</t>
    </r>
  </si>
  <si>
    <t>CANCELLED</t>
  </si>
  <si>
    <t>WES SINA</t>
  </si>
  <si>
    <t>004E/W</t>
  </si>
  <si>
    <t>005E/W</t>
  </si>
  <si>
    <t>未定</t>
  </si>
  <si>
    <t>4/22</t>
  </si>
  <si>
    <t>5/07</t>
  </si>
  <si>
    <t>4/30</t>
  </si>
  <si>
    <t>5/06</t>
  </si>
  <si>
    <t>5/14</t>
  </si>
  <si>
    <t>4/21</t>
  </si>
  <si>
    <t>4/26</t>
  </si>
  <si>
    <t>4/27</t>
  </si>
  <si>
    <t>(4/26)</t>
  </si>
  <si>
    <t>4/24</t>
  </si>
  <si>
    <t>4/28</t>
  </si>
  <si>
    <t>(4/28)</t>
  </si>
  <si>
    <t>5/11</t>
  </si>
  <si>
    <t>5/12</t>
  </si>
  <si>
    <t>5/01</t>
  </si>
  <si>
    <t>(5/10)</t>
  </si>
  <si>
    <t>4/22</t>
  </si>
  <si>
    <t>4/30</t>
  </si>
  <si>
    <t>4/26</t>
  </si>
  <si>
    <t>5/07</t>
  </si>
  <si>
    <t>5/06</t>
  </si>
  <si>
    <t>5/12</t>
  </si>
  <si>
    <t>未定</t>
  </si>
  <si>
    <t>5/10</t>
  </si>
  <si>
    <t>(5/07)</t>
  </si>
  <si>
    <t>5/10</t>
  </si>
  <si>
    <t>5/13</t>
  </si>
  <si>
    <t>5/11</t>
  </si>
  <si>
    <r>
      <t>* CY CUT:4/30</t>
    </r>
    <r>
      <rPr>
        <b/>
        <sz val="14"/>
        <color indexed="10"/>
        <rFont val="ＭＳ Ｐゴシック"/>
        <family val="3"/>
      </rPr>
      <t>の本船は</t>
    </r>
    <r>
      <rPr>
        <b/>
        <sz val="14"/>
        <color indexed="10"/>
        <rFont val="Arial"/>
        <family val="2"/>
      </rPr>
      <t>DOC CUT 4/28</t>
    </r>
    <r>
      <rPr>
        <b/>
        <sz val="14"/>
        <color indexed="10"/>
        <rFont val="ＭＳ Ｐゴシック"/>
        <family val="3"/>
      </rPr>
      <t>と致します。</t>
    </r>
  </si>
  <si>
    <t>4/28</t>
  </si>
  <si>
    <t>4/23</t>
  </si>
  <si>
    <t>5/11AM</t>
  </si>
  <si>
    <t>5/02-03</t>
  </si>
  <si>
    <t>5/04-05</t>
  </si>
  <si>
    <t>CANCELLED</t>
  </si>
  <si>
    <t>5/7</t>
  </si>
  <si>
    <t>CANCEL</t>
  </si>
  <si>
    <t>4/20</t>
  </si>
  <si>
    <t>5/6</t>
  </si>
  <si>
    <t>5/26</t>
  </si>
  <si>
    <t>5/7</t>
  </si>
  <si>
    <t>5/30</t>
  </si>
  <si>
    <r>
      <t xml:space="preserve">4/28-28   </t>
    </r>
    <r>
      <rPr>
        <sz val="7.5"/>
        <color indexed="8"/>
        <rFont val="ＭＳ Ｐゴシック"/>
        <family val="3"/>
      </rPr>
      <t>南港</t>
    </r>
    <r>
      <rPr>
        <sz val="7.5"/>
        <color indexed="8"/>
        <rFont val="Arial Black"/>
        <family val="2"/>
      </rPr>
      <t>C-2/4</t>
    </r>
  </si>
  <si>
    <r>
      <t xml:space="preserve">5/05-05   </t>
    </r>
    <r>
      <rPr>
        <sz val="7.5"/>
        <color indexed="8"/>
        <rFont val="ＭＳ Ｐゴシック"/>
        <family val="3"/>
      </rPr>
      <t>南港</t>
    </r>
    <r>
      <rPr>
        <sz val="7.5"/>
        <color indexed="8"/>
        <rFont val="Arial Black"/>
        <family val="2"/>
      </rPr>
      <t>C-2/4</t>
    </r>
  </si>
  <si>
    <r>
      <t xml:space="preserve">5/12-12   </t>
    </r>
    <r>
      <rPr>
        <sz val="7.5"/>
        <color indexed="8"/>
        <rFont val="ＭＳ Ｐゴシック"/>
        <family val="3"/>
      </rPr>
      <t>南港</t>
    </r>
    <r>
      <rPr>
        <sz val="7.5"/>
        <color indexed="8"/>
        <rFont val="Arial Black"/>
        <family val="2"/>
      </rPr>
      <t>C-2/4</t>
    </r>
  </si>
  <si>
    <t>4/21</t>
  </si>
  <si>
    <t>5/13</t>
  </si>
  <si>
    <t>5/01</t>
  </si>
  <si>
    <t>2118E/W</t>
  </si>
  <si>
    <r>
      <t>4/30</t>
    </r>
    <r>
      <rPr>
        <sz val="8.5"/>
        <rFont val="ＭＳ Ｐゴシック"/>
        <family val="3"/>
      </rPr>
      <t>　　</t>
    </r>
    <r>
      <rPr>
        <sz val="8.5"/>
        <rFont val="Arial"/>
        <family val="2"/>
      </rPr>
      <t xml:space="preserve">          </t>
    </r>
  </si>
  <si>
    <t>5/03-03</t>
  </si>
  <si>
    <t>ASIATIC WAVE</t>
  </si>
  <si>
    <t>484E/W</t>
  </si>
  <si>
    <t>SITC FANGCHENG</t>
  </si>
  <si>
    <t>005E/W</t>
  </si>
  <si>
    <t>5/11AM</t>
  </si>
  <si>
    <t>CANCEL</t>
  </si>
  <si>
    <t>4/23</t>
  </si>
  <si>
    <t>5/13AM</t>
  </si>
  <si>
    <t>BOHAI STAR</t>
  </si>
  <si>
    <t>TBN</t>
  </si>
  <si>
    <t>SITC MANILA</t>
  </si>
  <si>
    <t>SITC TIANJIN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</si>
</sst>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-mmm\-yy"/>
    <numFmt numFmtId="177" formatCode="m/d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/d\-d"/>
    <numFmt numFmtId="183" formatCode="mmm\-yyyy"/>
    <numFmt numFmtId="184" formatCode="m/dd\-dd"/>
    <numFmt numFmtId="185" formatCode="m/d;@"/>
    <numFmt numFmtId="186" formatCode="[$-F800]dddd\,\ mmmm\ dd\,\ yyyy"/>
    <numFmt numFmtId="187" formatCode="yyyy&quot;年&quot;m&quot;月&quot;d&quot;日&quot;;@"/>
    <numFmt numFmtId="188" formatCode="[$-411]ggge&quot;年&quot;m&quot;月&quot;d&quot;日&quot;;@"/>
    <numFmt numFmtId="189" formatCode="[&lt;=999]000;[&lt;=9999]000\-00;000\-0000"/>
    <numFmt numFmtId="190" formatCode="mm/dd"/>
    <numFmt numFmtId="191" formatCode="m/dd"/>
    <numFmt numFmtId="192" formatCode="0_);[Red]\(0\)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  <numFmt numFmtId="196" formatCode="&quot;?&quot;#,##0;[Red]&quot;?&quot;\-#,##0"/>
    <numFmt numFmtId="197" formatCode="&quot;?&quot;#,##0.00;[Red]&quot;?&quot;\-#,##0.00"/>
    <numFmt numFmtId="198" formatCode="[$]ggge&quot;年&quot;m&quot;月&quot;d&quot;日&quot;;@"/>
    <numFmt numFmtId="199" formatCode="[$]gge&quot;年&quot;m&quot;月&quot;d&quot;日&quot;;@"/>
  </numFmts>
  <fonts count="144">
    <font>
      <sz val="11"/>
      <name val="ＭＳ �ႴシッႯ"/>
      <family val="3"/>
    </font>
    <font>
      <sz val="11"/>
      <name val="ＭＳ Ｐゴシック"/>
      <family val="3"/>
    </font>
    <font>
      <sz val="11"/>
      <name val="ＭＳ �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9"/>
      <name val="ＤＦＰ特太ゴシック体"/>
      <family val="3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� Ｐゴシック"/>
      <family val="3"/>
    </font>
    <font>
      <b/>
      <sz val="12"/>
      <name val="ＭＳ Ｐゴシック"/>
      <family val="3"/>
    </font>
    <font>
      <b/>
      <sz val="8"/>
      <name val="ＭＳ Ｐゴシック"/>
      <family val="3"/>
    </font>
    <font>
      <sz val="9"/>
      <name val="Arial Black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8"/>
      <name val="Arial Black"/>
      <family val="2"/>
    </font>
    <font>
      <b/>
      <sz val="12"/>
      <name val="Arial Black"/>
      <family val="2"/>
    </font>
    <font>
      <b/>
      <sz val="8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8"/>
      <name val="HG創英角ｺﾞｼｯｸUB"/>
      <family val="3"/>
    </font>
    <font>
      <b/>
      <sz val="12"/>
      <name val="HG創英角ｺﾞｼｯｸUB"/>
      <family val="3"/>
    </font>
    <font>
      <b/>
      <sz val="16"/>
      <name val="Arial Black"/>
      <family val="2"/>
    </font>
    <font>
      <sz val="9"/>
      <name val="ＭＳ Ｐゴシック"/>
      <family val="3"/>
    </font>
    <font>
      <b/>
      <sz val="14"/>
      <name val="Arial"/>
      <family val="2"/>
    </font>
    <font>
      <b/>
      <sz val="14"/>
      <name val="ＭＳ Ｐゴシック"/>
      <family val="3"/>
    </font>
    <font>
      <b/>
      <sz val="8.5"/>
      <name val="Arial"/>
      <family val="2"/>
    </font>
    <font>
      <sz val="8.5"/>
      <name val="Arial"/>
      <family val="2"/>
    </font>
    <font>
      <u val="single"/>
      <sz val="11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8.5"/>
      <name val="ＭＳ Ｐゴシック"/>
      <family val="3"/>
    </font>
    <font>
      <b/>
      <sz val="13"/>
      <name val="Arial Black"/>
      <family val="2"/>
    </font>
    <font>
      <b/>
      <sz val="10"/>
      <name val="Arial"/>
      <family val="2"/>
    </font>
    <font>
      <b/>
      <sz val="14"/>
      <name val="Arial Black"/>
      <family val="2"/>
    </font>
    <font>
      <b/>
      <sz val="21"/>
      <name val="Arial Black"/>
      <family val="2"/>
    </font>
    <font>
      <b/>
      <sz val="15"/>
      <name val="Arial Black"/>
      <family val="2"/>
    </font>
    <font>
      <sz val="7"/>
      <name val="Arial"/>
      <family val="2"/>
    </font>
    <font>
      <sz val="7"/>
      <name val="ＭＳ Ｐゴシック"/>
      <family val="3"/>
    </font>
    <font>
      <b/>
      <sz val="7"/>
      <name val="Arial"/>
      <family val="2"/>
    </font>
    <font>
      <b/>
      <sz val="7"/>
      <name val="ＭＳ Ｐゴシック"/>
      <family val="3"/>
    </font>
    <font>
      <b/>
      <sz val="17"/>
      <name val="Arial Black"/>
      <family val="2"/>
    </font>
    <font>
      <sz val="8"/>
      <color indexed="10"/>
      <name val="Arial"/>
      <family val="2"/>
    </font>
    <font>
      <sz val="8"/>
      <name val="ＭＳ �ႴシッႯ"/>
      <family val="3"/>
    </font>
    <font>
      <u val="single"/>
      <sz val="9"/>
      <color indexed="12"/>
      <name val="ＭＳ Ｐゴシック"/>
      <family val="3"/>
    </font>
    <font>
      <b/>
      <sz val="14"/>
      <color indexed="48"/>
      <name val="ＭＳ Ｐゴシック"/>
      <family val="3"/>
    </font>
    <font>
      <b/>
      <sz val="8.5"/>
      <name val="ＭＳ Ｐゴシック"/>
      <family val="3"/>
    </font>
    <font>
      <sz val="10"/>
      <name val="Arial"/>
      <family val="2"/>
    </font>
    <font>
      <sz val="8"/>
      <name val="ＤＦＰ特太ゴシック体"/>
      <family val="3"/>
    </font>
    <font>
      <sz val="6"/>
      <name val="ＭＳ �ႴシッႯ"/>
      <family val="3"/>
    </font>
    <font>
      <sz val="8"/>
      <color indexed="10"/>
      <name val="ＭＳ Ｐゴシック"/>
      <family val="3"/>
    </font>
    <font>
      <b/>
      <sz val="9"/>
      <name val="Arial Black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name val="ＤＦＰ特太ゴシック体"/>
      <family val="3"/>
    </font>
    <font>
      <sz val="9"/>
      <name val="ＤＦＰ特太ゴシック体"/>
      <family val="3"/>
    </font>
    <font>
      <b/>
      <sz val="14"/>
      <color indexed="10"/>
      <name val="Arial"/>
      <family val="2"/>
    </font>
    <font>
      <b/>
      <sz val="14"/>
      <color indexed="10"/>
      <name val="ＭＳ Ｐゴシック"/>
      <family val="3"/>
    </font>
    <font>
      <sz val="7.5"/>
      <color indexed="8"/>
      <name val="Arial Black"/>
      <family val="2"/>
    </font>
    <font>
      <sz val="7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2"/>
      <color indexed="9"/>
      <name val="ＭＳ Ｐゴシック"/>
      <family val="3"/>
    </font>
    <font>
      <b/>
      <sz val="8"/>
      <color indexed="9"/>
      <name val="ＭＳ Ｐゴシック"/>
      <family val="3"/>
    </font>
    <font>
      <sz val="11"/>
      <color indexed="9"/>
      <name val="Arial"/>
      <family val="2"/>
    </font>
    <font>
      <b/>
      <sz val="10"/>
      <color indexed="9"/>
      <name val="ＭＳ Ｐゴシック"/>
      <family val="3"/>
    </font>
    <font>
      <b/>
      <sz val="18"/>
      <color indexed="9"/>
      <name val="ＭＳ Ｐゴシック"/>
      <family val="3"/>
    </font>
    <font>
      <b/>
      <sz val="8"/>
      <color indexed="10"/>
      <name val="Arial"/>
      <family val="2"/>
    </font>
    <font>
      <sz val="8.5"/>
      <color indexed="10"/>
      <name val="Arial"/>
      <family val="2"/>
    </font>
    <font>
      <b/>
      <sz val="9"/>
      <color indexed="8"/>
      <name val="Arial"/>
      <family val="2"/>
    </font>
    <font>
      <sz val="11"/>
      <color indexed="8"/>
      <name val="ＭＳ �ႴシッႯ"/>
      <family val="3"/>
    </font>
    <font>
      <sz val="9"/>
      <color indexed="8"/>
      <name val="Arial"/>
      <family val="2"/>
    </font>
    <font>
      <sz val="9"/>
      <color indexed="8"/>
      <name val="Arial Black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sz val="9"/>
      <color indexed="10"/>
      <name val="Arial"/>
      <family val="2"/>
    </font>
    <font>
      <sz val="8.5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8.5"/>
      <color indexed="8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2"/>
      <color theme="0"/>
      <name val="ＭＳ Ｐゴシック"/>
      <family val="3"/>
    </font>
    <font>
      <b/>
      <sz val="8"/>
      <color theme="0"/>
      <name val="ＭＳ Ｐゴシック"/>
      <family val="3"/>
    </font>
    <font>
      <sz val="11"/>
      <color theme="0"/>
      <name val="Arial"/>
      <family val="2"/>
    </font>
    <font>
      <b/>
      <sz val="10"/>
      <color theme="0"/>
      <name val="ＭＳ Ｐゴシック"/>
      <family val="3"/>
    </font>
    <font>
      <b/>
      <sz val="18"/>
      <color theme="0"/>
      <name val="ＭＳ Ｐゴシック"/>
      <family val="3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.5"/>
      <color rgb="FFFF0000"/>
      <name val="Arial"/>
      <family val="2"/>
    </font>
    <font>
      <b/>
      <sz val="9"/>
      <color theme="1"/>
      <name val="Arial"/>
      <family val="2"/>
    </font>
    <font>
      <sz val="11"/>
      <color theme="1"/>
      <name val="ＭＳ �ႴシッႯ"/>
      <family val="3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 Black"/>
      <family val="2"/>
    </font>
    <font>
      <sz val="7.5"/>
      <color theme="1"/>
      <name val="Arial Black"/>
      <family val="2"/>
    </font>
    <font>
      <b/>
      <sz val="8"/>
      <color theme="1"/>
      <name val="Arial"/>
      <family val="2"/>
    </font>
    <font>
      <sz val="8.5"/>
      <color theme="1"/>
      <name val="Arial"/>
      <family val="2"/>
    </font>
    <font>
      <b/>
      <sz val="8.5"/>
      <color theme="1"/>
      <name val="Arial"/>
      <family val="2"/>
    </font>
    <font>
      <sz val="9"/>
      <color rgb="FFFF0000"/>
      <name val="Arial"/>
      <family val="2"/>
    </font>
    <font>
      <sz val="8.5"/>
      <color theme="1"/>
      <name val="ＭＳ Ｐゴシック"/>
      <family val="3"/>
    </font>
    <font>
      <sz val="8"/>
      <color theme="1"/>
      <name val="ＭＳ Ｐゴシック"/>
      <family val="3"/>
    </font>
    <font>
      <sz val="9"/>
      <color theme="1"/>
      <name val="ＭＳ Ｐゴシック"/>
      <family val="3"/>
    </font>
    <font>
      <b/>
      <sz val="14"/>
      <color rgb="FFFF0000"/>
      <name val="Arial"/>
      <family val="2"/>
    </font>
    <font>
      <b/>
      <sz val="8.5"/>
      <color theme="1"/>
      <name val="ＭＳ Ｐゴシック"/>
      <family val="3"/>
    </font>
    <font>
      <sz val="9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double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>
        <color rgb="FF000000"/>
      </left>
      <right>
        <color indexed="63"/>
      </right>
      <top style="hair">
        <color rgb="FF000000"/>
      </top>
      <bottom style="thin">
        <color rgb="FF000000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0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02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3" fillId="0" borderId="0" applyNumberFormat="0" applyFill="0" applyBorder="0" applyAlignment="0" applyProtection="0"/>
    <xf numFmtId="0" fontId="104" fillId="25" borderId="1" applyNumberFormat="0" applyAlignment="0" applyProtection="0"/>
    <xf numFmtId="0" fontId="105" fillId="26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106" fillId="0" borderId="3" applyNumberFormat="0" applyFill="0" applyAlignment="0" applyProtection="0"/>
    <xf numFmtId="0" fontId="107" fillId="28" borderId="0" applyNumberFormat="0" applyBorder="0" applyAlignment="0" applyProtection="0"/>
    <xf numFmtId="0" fontId="108" fillId="29" borderId="4" applyNumberFormat="0" applyAlignment="0" applyProtection="0"/>
    <xf numFmtId="0" fontId="10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10" fillId="0" borderId="5" applyNumberFormat="0" applyFill="0" applyAlignment="0" applyProtection="0"/>
    <xf numFmtId="0" fontId="111" fillId="0" borderId="6" applyNumberFormat="0" applyFill="0" applyAlignment="0" applyProtection="0"/>
    <xf numFmtId="0" fontId="112" fillId="0" borderId="7" applyNumberFormat="0" applyFill="0" applyAlignment="0" applyProtection="0"/>
    <xf numFmtId="0" fontId="112" fillId="0" borderId="0" applyNumberFormat="0" applyFill="0" applyBorder="0" applyAlignment="0" applyProtection="0"/>
    <xf numFmtId="0" fontId="113" fillId="0" borderId="8" applyNumberFormat="0" applyFill="0" applyAlignment="0" applyProtection="0"/>
    <xf numFmtId="0" fontId="114" fillId="29" borderId="9" applyNumberFormat="0" applyAlignment="0" applyProtection="0"/>
    <xf numFmtId="0" fontId="11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16" fillId="30" borderId="4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17" fillId="31" borderId="0" applyNumberFormat="0" applyBorder="0" applyAlignment="0" applyProtection="0"/>
  </cellStyleXfs>
  <cellXfs count="749">
    <xf numFmtId="0" fontId="0" fillId="0" borderId="0" xfId="0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vertical="center"/>
    </xf>
    <xf numFmtId="58" fontId="4" fillId="0" borderId="0" xfId="0" applyNumberFormat="1" applyFont="1" applyAlignment="1">
      <alignment/>
    </xf>
    <xf numFmtId="0" fontId="17" fillId="0" borderId="0" xfId="0" applyFont="1" applyAlignment="1">
      <alignment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7" fillId="0" borderId="0" xfId="43" applyAlignment="1" applyProtection="1">
      <alignment/>
      <protection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7" fillId="0" borderId="0" xfId="43" applyAlignment="1" applyProtection="1">
      <alignment vertical="center"/>
      <protection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0" borderId="0" xfId="0" applyFont="1" applyFill="1" applyAlignment="1">
      <alignment horizontal="center"/>
    </xf>
    <xf numFmtId="0" fontId="15" fillId="0" borderId="0" xfId="0" applyFont="1" applyBorder="1" applyAlignment="1">
      <alignment/>
    </xf>
    <xf numFmtId="0" fontId="7" fillId="0" borderId="0" xfId="43" applyFill="1" applyAlignment="1" applyProtection="1">
      <alignment/>
      <protection/>
    </xf>
    <xf numFmtId="0" fontId="14" fillId="0" borderId="10" xfId="0" applyFont="1" applyFill="1" applyBorder="1" applyAlignment="1">
      <alignment/>
    </xf>
    <xf numFmtId="0" fontId="13" fillId="0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1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10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49" fontId="12" fillId="0" borderId="0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20" fillId="0" borderId="0" xfId="0" applyFont="1" applyFill="1" applyAlignment="1">
      <alignment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35" fillId="0" borderId="0" xfId="0" applyFont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7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41" fillId="0" borderId="16" xfId="0" applyFont="1" applyFill="1" applyBorder="1" applyAlignment="1">
      <alignment horizontal="right" vertical="center"/>
    </xf>
    <xf numFmtId="0" fontId="41" fillId="0" borderId="11" xfId="0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39" fillId="0" borderId="17" xfId="0" applyFont="1" applyFill="1" applyBorder="1" applyAlignment="1">
      <alignment horizontal="right" vertical="center"/>
    </xf>
    <xf numFmtId="0" fontId="15" fillId="32" borderId="0" xfId="0" applyFont="1" applyFill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0" fontId="39" fillId="0" borderId="19" xfId="0" applyFont="1" applyFill="1" applyBorder="1" applyAlignment="1">
      <alignment horizontal="center" vertical="center"/>
    </xf>
    <xf numFmtId="0" fontId="39" fillId="0" borderId="20" xfId="0" applyFont="1" applyFill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6" fillId="0" borderId="0" xfId="43" applyFont="1" applyAlignment="1" applyProtection="1">
      <alignment vertical="center"/>
      <protection/>
    </xf>
    <xf numFmtId="14" fontId="15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 horizontal="center" vertical="center" shrinkToFit="1"/>
    </xf>
    <xf numFmtId="49" fontId="13" fillId="0" borderId="0" xfId="0" applyNumberFormat="1" applyFont="1" applyFill="1" applyBorder="1" applyAlignment="1">
      <alignment horizontal="center" vertical="center" wrapText="1" shrinkToFit="1"/>
    </xf>
    <xf numFmtId="49" fontId="13" fillId="0" borderId="0" xfId="0" applyNumberFormat="1" applyFont="1" applyFill="1" applyBorder="1" applyAlignment="1">
      <alignment horizontal="center" vertical="center" shrinkToFit="1"/>
    </xf>
    <xf numFmtId="0" fontId="41" fillId="0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13" fillId="0" borderId="23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31" xfId="0" applyFont="1" applyBorder="1" applyAlignment="1">
      <alignment vertical="center"/>
    </xf>
    <xf numFmtId="20" fontId="12" fillId="0" borderId="0" xfId="0" applyNumberFormat="1" applyFont="1" applyAlignment="1">
      <alignment/>
    </xf>
    <xf numFmtId="20" fontId="12" fillId="0" borderId="0" xfId="0" applyNumberFormat="1" applyFont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18" fillId="0" borderId="0" xfId="0" applyFont="1" applyFill="1" applyAlignment="1">
      <alignment/>
    </xf>
    <xf numFmtId="0" fontId="119" fillId="0" borderId="0" xfId="0" applyFont="1" applyFill="1" applyAlignment="1">
      <alignment/>
    </xf>
    <xf numFmtId="49" fontId="18" fillId="0" borderId="33" xfId="0" applyNumberFormat="1" applyFont="1" applyFill="1" applyBorder="1" applyAlignment="1">
      <alignment horizontal="center" vertical="center" wrapText="1" shrinkToFit="1"/>
    </xf>
    <xf numFmtId="0" fontId="10" fillId="0" borderId="34" xfId="0" applyFont="1" applyFill="1" applyBorder="1" applyAlignment="1">
      <alignment horizontal="center" vertical="center" wrapText="1"/>
    </xf>
    <xf numFmtId="0" fontId="119" fillId="32" borderId="0" xfId="0" applyFont="1" applyFill="1" applyAlignment="1">
      <alignment/>
    </xf>
    <xf numFmtId="0" fontId="4" fillId="0" borderId="3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right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35" fillId="0" borderId="0" xfId="0" applyFont="1" applyFill="1" applyAlignment="1">
      <alignment/>
    </xf>
    <xf numFmtId="0" fontId="18" fillId="0" borderId="16" xfId="0" applyFont="1" applyFill="1" applyBorder="1" applyAlignment="1">
      <alignment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vertical="center" wrapText="1" shrinkToFit="1"/>
    </xf>
    <xf numFmtId="0" fontId="13" fillId="33" borderId="13" xfId="0" applyFont="1" applyFill="1" applyBorder="1" applyAlignment="1">
      <alignment horizontal="center" vertical="center"/>
    </xf>
    <xf numFmtId="0" fontId="12" fillId="0" borderId="0" xfId="0" applyFont="1" applyAlignment="1">
      <alignment horizontal="right" wrapText="1"/>
    </xf>
    <xf numFmtId="0" fontId="15" fillId="0" borderId="0" xfId="0" applyFont="1" applyFill="1" applyAlignment="1">
      <alignment wrapText="1"/>
    </xf>
    <xf numFmtId="0" fontId="12" fillId="0" borderId="0" xfId="0" applyFont="1" applyFill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20" fontId="4" fillId="0" borderId="10" xfId="0" applyNumberFormat="1" applyFont="1" applyFill="1" applyBorder="1" applyAlignment="1">
      <alignment horizontal="right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0" fillId="0" borderId="40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42" fillId="0" borderId="40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0" fillId="33" borderId="43" xfId="0" applyFont="1" applyFill="1" applyBorder="1" applyAlignment="1">
      <alignment horizontal="center" vertical="center" wrapText="1"/>
    </xf>
    <xf numFmtId="0" fontId="40" fillId="33" borderId="35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right" vertical="top" wrapText="1"/>
    </xf>
    <xf numFmtId="0" fontId="13" fillId="0" borderId="44" xfId="0" applyFont="1" applyBorder="1" applyAlignment="1">
      <alignment vertical="center" wrapText="1"/>
    </xf>
    <xf numFmtId="0" fontId="13" fillId="0" borderId="26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28" xfId="0" applyFont="1" applyBorder="1" applyAlignment="1">
      <alignment vertical="center" wrapText="1"/>
    </xf>
    <xf numFmtId="0" fontId="13" fillId="0" borderId="23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13" fillId="0" borderId="18" xfId="0" applyFont="1" applyFill="1" applyBorder="1" applyAlignment="1">
      <alignment vertical="center" wrapText="1"/>
    </xf>
    <xf numFmtId="0" fontId="13" fillId="0" borderId="30" xfId="0" applyFont="1" applyFill="1" applyBorder="1" applyAlignment="1">
      <alignment vertical="center" wrapText="1"/>
    </xf>
    <xf numFmtId="0" fontId="13" fillId="33" borderId="45" xfId="0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left" vertical="center" shrinkToFit="1"/>
    </xf>
    <xf numFmtId="49" fontId="13" fillId="33" borderId="0" xfId="0" applyNumberFormat="1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vertical="center"/>
    </xf>
    <xf numFmtId="0" fontId="13" fillId="0" borderId="46" xfId="0" applyFont="1" applyFill="1" applyBorder="1" applyAlignment="1">
      <alignment horizontal="center" vertical="center"/>
    </xf>
    <xf numFmtId="190" fontId="15" fillId="0" borderId="0" xfId="0" applyNumberFormat="1" applyFont="1" applyFill="1" applyAlignment="1">
      <alignment/>
    </xf>
    <xf numFmtId="0" fontId="120" fillId="0" borderId="0" xfId="0" applyFont="1" applyFill="1" applyAlignment="1">
      <alignment/>
    </xf>
    <xf numFmtId="0" fontId="121" fillId="0" borderId="0" xfId="0" applyFont="1" applyFill="1" applyAlignment="1">
      <alignment/>
    </xf>
    <xf numFmtId="190" fontId="122" fillId="0" borderId="0" xfId="0" applyNumberFormat="1" applyFont="1" applyFill="1" applyAlignment="1">
      <alignment/>
    </xf>
    <xf numFmtId="0" fontId="120" fillId="0" borderId="0" xfId="0" applyFont="1" applyFill="1" applyAlignment="1">
      <alignment wrapText="1"/>
    </xf>
    <xf numFmtId="0" fontId="122" fillId="0" borderId="0" xfId="0" applyFont="1" applyFill="1" applyAlignment="1">
      <alignment wrapText="1"/>
    </xf>
    <xf numFmtId="0" fontId="122" fillId="0" borderId="0" xfId="0" applyFont="1" applyFill="1" applyAlignment="1">
      <alignment/>
    </xf>
    <xf numFmtId="191" fontId="122" fillId="0" borderId="0" xfId="0" applyNumberFormat="1" applyFont="1" applyFill="1" applyAlignment="1">
      <alignment/>
    </xf>
    <xf numFmtId="0" fontId="123" fillId="0" borderId="0" xfId="0" applyFont="1" applyFill="1" applyAlignment="1">
      <alignment horizontal="center"/>
    </xf>
    <xf numFmtId="190" fontId="124" fillId="0" borderId="0" xfId="0" applyNumberFormat="1" applyFont="1" applyFill="1" applyAlignment="1">
      <alignment/>
    </xf>
    <xf numFmtId="0" fontId="124" fillId="0" borderId="0" xfId="0" applyFont="1" applyFill="1" applyAlignment="1">
      <alignment wrapText="1"/>
    </xf>
    <xf numFmtId="0" fontId="123" fillId="0" borderId="0" xfId="0" applyFont="1" applyFill="1" applyAlignment="1">
      <alignment horizontal="center" wrapText="1"/>
    </xf>
    <xf numFmtId="190" fontId="6" fillId="0" borderId="10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 horizontal="center" vertical="center"/>
    </xf>
    <xf numFmtId="190" fontId="4" fillId="0" borderId="34" xfId="0" applyNumberFormat="1" applyFont="1" applyFill="1" applyBorder="1" applyAlignment="1">
      <alignment horizontal="center" vertical="center"/>
    </xf>
    <xf numFmtId="190" fontId="10" fillId="0" borderId="34" xfId="0" applyNumberFormat="1" applyFont="1" applyFill="1" applyBorder="1" applyAlignment="1">
      <alignment horizontal="center" vertical="center"/>
    </xf>
    <xf numFmtId="190" fontId="4" fillId="33" borderId="42" xfId="0" applyNumberFormat="1" applyFont="1" applyFill="1" applyBorder="1" applyAlignment="1">
      <alignment horizontal="center" vertical="center"/>
    </xf>
    <xf numFmtId="0" fontId="13" fillId="0" borderId="47" xfId="0" applyNumberFormat="1" applyFont="1" applyFill="1" applyBorder="1" applyAlignment="1">
      <alignment horizontal="center" vertical="center"/>
    </xf>
    <xf numFmtId="191" fontId="13" fillId="0" borderId="47" xfId="0" applyNumberFormat="1" applyFont="1" applyFill="1" applyBorder="1" applyAlignment="1">
      <alignment horizontal="center" vertical="center"/>
    </xf>
    <xf numFmtId="191" fontId="13" fillId="33" borderId="48" xfId="0" applyNumberFormat="1" applyFont="1" applyFill="1" applyBorder="1" applyAlignment="1">
      <alignment horizontal="center" vertical="center"/>
    </xf>
    <xf numFmtId="0" fontId="13" fillId="33" borderId="49" xfId="0" applyNumberFormat="1" applyFont="1" applyFill="1" applyBorder="1" applyAlignment="1">
      <alignment horizontal="center" vertical="center" wrapText="1"/>
    </xf>
    <xf numFmtId="191" fontId="13" fillId="33" borderId="49" xfId="0" applyNumberFormat="1" applyFont="1" applyFill="1" applyBorder="1" applyAlignment="1">
      <alignment horizontal="center" vertical="center" wrapText="1" shrinkToFit="1"/>
    </xf>
    <xf numFmtId="191" fontId="13" fillId="33" borderId="47" xfId="0" applyNumberFormat="1" applyFont="1" applyFill="1" applyBorder="1" applyAlignment="1">
      <alignment horizontal="center" vertical="center" wrapText="1"/>
    </xf>
    <xf numFmtId="191" fontId="13" fillId="33" borderId="50" xfId="0" applyNumberFormat="1" applyFont="1" applyFill="1" applyBorder="1" applyAlignment="1">
      <alignment horizontal="center" vertical="center" wrapText="1"/>
    </xf>
    <xf numFmtId="191" fontId="13" fillId="33" borderId="51" xfId="0" applyNumberFormat="1" applyFont="1" applyFill="1" applyBorder="1" applyAlignment="1">
      <alignment horizontal="center" vertical="center" wrapText="1"/>
    </xf>
    <xf numFmtId="191" fontId="13" fillId="0" borderId="52" xfId="0" applyNumberFormat="1" applyFont="1" applyFill="1" applyBorder="1" applyAlignment="1">
      <alignment horizontal="center" vertical="center" wrapText="1"/>
    </xf>
    <xf numFmtId="190" fontId="18" fillId="33" borderId="34" xfId="0" applyNumberFormat="1" applyFont="1" applyFill="1" applyBorder="1" applyAlignment="1">
      <alignment horizontal="center" vertical="center"/>
    </xf>
    <xf numFmtId="191" fontId="18" fillId="0" borderId="12" xfId="0" applyNumberFormat="1" applyFont="1" applyFill="1" applyBorder="1" applyAlignment="1">
      <alignment horizontal="center" vertical="center"/>
    </xf>
    <xf numFmtId="191" fontId="18" fillId="33" borderId="39" xfId="0" applyNumberFormat="1" applyFont="1" applyFill="1" applyBorder="1" applyAlignment="1">
      <alignment horizontal="center" vertical="center" wrapText="1"/>
    </xf>
    <xf numFmtId="191" fontId="18" fillId="33" borderId="34" xfId="0" applyNumberFormat="1" applyFont="1" applyFill="1" applyBorder="1" applyAlignment="1">
      <alignment horizontal="center" vertical="center" wrapText="1"/>
    </xf>
    <xf numFmtId="191" fontId="18" fillId="33" borderId="53" xfId="0" applyNumberFormat="1" applyFont="1" applyFill="1" applyBorder="1" applyAlignment="1">
      <alignment horizontal="center" vertical="center" wrapText="1"/>
    </xf>
    <xf numFmtId="191" fontId="18" fillId="33" borderId="40" xfId="0" applyNumberFormat="1" applyFont="1" applyFill="1" applyBorder="1" applyAlignment="1">
      <alignment horizontal="center" vertical="center" wrapText="1"/>
    </xf>
    <xf numFmtId="191" fontId="18" fillId="33" borderId="12" xfId="0" applyNumberFormat="1" applyFont="1" applyFill="1" applyBorder="1" applyAlignment="1">
      <alignment horizontal="center" vertical="center" wrapText="1"/>
    </xf>
    <xf numFmtId="190" fontId="13" fillId="0" borderId="15" xfId="0" applyNumberFormat="1" applyFont="1" applyFill="1" applyBorder="1" applyAlignment="1">
      <alignment horizontal="center" vertical="center"/>
    </xf>
    <xf numFmtId="191" fontId="13" fillId="0" borderId="54" xfId="0" applyNumberFormat="1" applyFont="1" applyFill="1" applyBorder="1" applyAlignment="1">
      <alignment horizontal="center" vertical="center"/>
    </xf>
    <xf numFmtId="191" fontId="13" fillId="0" borderId="55" xfId="0" applyNumberFormat="1" applyFont="1" applyFill="1" applyBorder="1" applyAlignment="1">
      <alignment horizontal="center" vertical="center" wrapText="1"/>
    </xf>
    <xf numFmtId="191" fontId="13" fillId="0" borderId="15" xfId="0" applyNumberFormat="1" applyFont="1" applyFill="1" applyBorder="1" applyAlignment="1">
      <alignment horizontal="center" vertical="center" wrapText="1"/>
    </xf>
    <xf numFmtId="191" fontId="13" fillId="0" borderId="54" xfId="0" applyNumberFormat="1" applyFont="1" applyFill="1" applyBorder="1" applyAlignment="1">
      <alignment horizontal="center" vertical="center" wrapText="1"/>
    </xf>
    <xf numFmtId="190" fontId="22" fillId="0" borderId="0" xfId="0" applyNumberFormat="1" applyFont="1" applyFill="1" applyAlignment="1">
      <alignment horizontal="center" vertical="center"/>
    </xf>
    <xf numFmtId="190" fontId="13" fillId="0" borderId="24" xfId="0" applyNumberFormat="1" applyFont="1" applyBorder="1" applyAlignment="1">
      <alignment vertical="center"/>
    </xf>
    <xf numFmtId="190" fontId="13" fillId="0" borderId="56" xfId="0" applyNumberFormat="1" applyFont="1" applyBorder="1" applyAlignment="1">
      <alignment vertical="center"/>
    </xf>
    <xf numFmtId="190" fontId="13" fillId="0" borderId="30" xfId="0" applyNumberFormat="1" applyFont="1" applyBorder="1" applyAlignment="1">
      <alignment vertical="center"/>
    </xf>
    <xf numFmtId="0" fontId="125" fillId="34" borderId="16" xfId="0" applyFont="1" applyFill="1" applyBorder="1" applyAlignment="1">
      <alignment vertical="center"/>
    </xf>
    <xf numFmtId="0" fontId="125" fillId="34" borderId="11" xfId="0" applyFont="1" applyFill="1" applyBorder="1" applyAlignment="1">
      <alignment horizontal="center" vertical="center"/>
    </xf>
    <xf numFmtId="0" fontId="125" fillId="34" borderId="22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vertical="center" wrapText="1"/>
    </xf>
    <xf numFmtId="0" fontId="126" fillId="34" borderId="23" xfId="0" applyFont="1" applyFill="1" applyBorder="1" applyAlignment="1">
      <alignment vertical="center"/>
    </xf>
    <xf numFmtId="0" fontId="126" fillId="34" borderId="46" xfId="0" applyFont="1" applyFill="1" applyBorder="1" applyAlignment="1">
      <alignment horizontal="center" vertical="center"/>
    </xf>
    <xf numFmtId="0" fontId="126" fillId="34" borderId="15" xfId="0" applyFont="1" applyFill="1" applyBorder="1" applyAlignment="1">
      <alignment horizontal="center" vertical="center"/>
    </xf>
    <xf numFmtId="191" fontId="126" fillId="34" borderId="51" xfId="0" applyNumberFormat="1" applyFont="1" applyFill="1" applyBorder="1" applyAlignment="1">
      <alignment horizontal="center" vertical="center" wrapText="1"/>
    </xf>
    <xf numFmtId="191" fontId="126" fillId="34" borderId="52" xfId="0" applyNumberFormat="1" applyFont="1" applyFill="1" applyBorder="1" applyAlignment="1">
      <alignment horizontal="center" vertical="center" wrapText="1"/>
    </xf>
    <xf numFmtId="191" fontId="126" fillId="34" borderId="47" xfId="0" applyNumberFormat="1" applyFont="1" applyFill="1" applyBorder="1" applyAlignment="1" quotePrefix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/>
    </xf>
    <xf numFmtId="49" fontId="18" fillId="0" borderId="52" xfId="0" applyNumberFormat="1" applyFont="1" applyFill="1" applyBorder="1" applyAlignment="1">
      <alignment horizontal="center" vertical="center" wrapText="1" shrinkToFit="1"/>
    </xf>
    <xf numFmtId="0" fontId="23" fillId="0" borderId="0" xfId="0" applyFont="1" applyAlignment="1">
      <alignment/>
    </xf>
    <xf numFmtId="58" fontId="1" fillId="0" borderId="0" xfId="0" applyNumberFormat="1" applyFont="1" applyAlignment="1">
      <alignment/>
    </xf>
    <xf numFmtId="58" fontId="4" fillId="0" borderId="0" xfId="0" applyNumberFormat="1" applyFont="1" applyAlignment="1">
      <alignment/>
    </xf>
    <xf numFmtId="0" fontId="25" fillId="0" borderId="0" xfId="0" applyFont="1" applyAlignment="1">
      <alignment/>
    </xf>
    <xf numFmtId="0" fontId="18" fillId="0" borderId="0" xfId="0" applyFont="1" applyAlignment="1">
      <alignment/>
    </xf>
    <xf numFmtId="0" fontId="30" fillId="0" borderId="0" xfId="0" applyFont="1" applyAlignment="1">
      <alignment vertical="center"/>
    </xf>
    <xf numFmtId="0" fontId="127" fillId="0" borderId="0" xfId="0" applyFont="1" applyAlignment="1">
      <alignment horizontal="left" vertical="center" wrapText="1"/>
    </xf>
    <xf numFmtId="0" fontId="127" fillId="0" borderId="0" xfId="0" applyFont="1" applyAlignment="1">
      <alignment horizontal="center" vertical="center"/>
    </xf>
    <xf numFmtId="0" fontId="127" fillId="0" borderId="0" xfId="0" applyFont="1" applyAlignment="1">
      <alignment horizontal="center" vertical="center" wrapText="1"/>
    </xf>
    <xf numFmtId="49" fontId="127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49" fontId="27" fillId="0" borderId="0" xfId="0" applyNumberFormat="1" applyFont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 vertical="center"/>
    </xf>
    <xf numFmtId="49" fontId="28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49" fontId="27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wrapText="1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20" fontId="4" fillId="0" borderId="10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39" fillId="0" borderId="19" xfId="0" applyFont="1" applyBorder="1" applyAlignment="1">
      <alignment horizontal="center" vertical="center"/>
    </xf>
    <xf numFmtId="0" fontId="28" fillId="0" borderId="16" xfId="0" applyFont="1" applyFill="1" applyBorder="1" applyAlignment="1">
      <alignment horizontal="left" vertical="center" wrapText="1"/>
    </xf>
    <xf numFmtId="0" fontId="28" fillId="0" borderId="22" xfId="0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center"/>
    </xf>
    <xf numFmtId="49" fontId="28" fillId="0" borderId="57" xfId="0" applyNumberFormat="1" applyFont="1" applyFill="1" applyBorder="1" applyAlignment="1">
      <alignment horizontal="center" vertical="center" wrapText="1"/>
    </xf>
    <xf numFmtId="49" fontId="28" fillId="0" borderId="58" xfId="0" applyNumberFormat="1" applyFont="1" applyFill="1" applyBorder="1" applyAlignment="1">
      <alignment horizontal="center" vertical="center" wrapText="1"/>
    </xf>
    <xf numFmtId="49" fontId="28" fillId="0" borderId="59" xfId="0" applyNumberFormat="1" applyFont="1" applyFill="1" applyBorder="1" applyAlignment="1">
      <alignment horizontal="center" vertical="center" wrapText="1"/>
    </xf>
    <xf numFmtId="49" fontId="13" fillId="0" borderId="60" xfId="0" applyNumberFormat="1" applyFont="1" applyFill="1" applyBorder="1" applyAlignment="1">
      <alignment horizontal="center" vertical="center" wrapText="1" shrinkToFit="1"/>
    </xf>
    <xf numFmtId="49" fontId="13" fillId="0" borderId="61" xfId="0" applyNumberFormat="1" applyFont="1" applyFill="1" applyBorder="1" applyAlignment="1">
      <alignment horizontal="center" vertical="center" wrapText="1" shrinkToFit="1"/>
    </xf>
    <xf numFmtId="0" fontId="13" fillId="0" borderId="62" xfId="0" applyFont="1" applyFill="1" applyBorder="1" applyAlignment="1">
      <alignment vertical="center" wrapText="1" shrinkToFit="1"/>
    </xf>
    <xf numFmtId="0" fontId="13" fillId="0" borderId="55" xfId="0" applyFont="1" applyFill="1" applyBorder="1" applyAlignment="1">
      <alignment horizontal="center" vertical="center" shrinkToFit="1"/>
    </xf>
    <xf numFmtId="0" fontId="18" fillId="0" borderId="34" xfId="0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 shrinkToFit="1"/>
    </xf>
    <xf numFmtId="49" fontId="53" fillId="0" borderId="0" xfId="0" applyNumberFormat="1" applyFont="1" applyBorder="1" applyAlignment="1">
      <alignment horizontal="center" vertical="center" shrinkToFit="1"/>
    </xf>
    <xf numFmtId="0" fontId="29" fillId="0" borderId="0" xfId="43" applyFont="1" applyFill="1" applyAlignment="1" applyProtection="1">
      <alignment horizontal="left" wrapText="1"/>
      <protection/>
    </xf>
    <xf numFmtId="0" fontId="7" fillId="0" borderId="0" xfId="43" applyFill="1" applyAlignment="1" applyProtection="1">
      <alignment horizontal="center"/>
      <protection/>
    </xf>
    <xf numFmtId="56" fontId="0" fillId="0" borderId="0" xfId="0" applyNumberFormat="1" applyAlignment="1">
      <alignment/>
    </xf>
    <xf numFmtId="0" fontId="18" fillId="0" borderId="63" xfId="0" applyFont="1" applyFill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118" fillId="33" borderId="0" xfId="0" applyFont="1" applyFill="1" applyAlignment="1">
      <alignment/>
    </xf>
    <xf numFmtId="49" fontId="128" fillId="33" borderId="40" xfId="0" applyNumberFormat="1" applyFont="1" applyFill="1" applyBorder="1" applyAlignment="1">
      <alignment horizontal="center" vertical="center" wrapText="1"/>
    </xf>
    <xf numFmtId="49" fontId="128" fillId="33" borderId="53" xfId="0" applyNumberFormat="1" applyFont="1" applyFill="1" applyBorder="1" applyAlignment="1">
      <alignment horizontal="center" vertical="center"/>
    </xf>
    <xf numFmtId="0" fontId="129" fillId="33" borderId="0" xfId="0" applyFont="1" applyFill="1" applyAlignment="1">
      <alignment/>
    </xf>
    <xf numFmtId="49" fontId="130" fillId="33" borderId="53" xfId="0" applyNumberFormat="1" applyFont="1" applyFill="1" applyBorder="1" applyAlignment="1">
      <alignment horizontal="center" vertical="center" shrinkToFit="1"/>
    </xf>
    <xf numFmtId="49" fontId="130" fillId="33" borderId="53" xfId="0" applyNumberFormat="1" applyFont="1" applyFill="1" applyBorder="1" applyAlignment="1">
      <alignment horizontal="center" vertical="center" wrapText="1" shrinkToFit="1"/>
    </xf>
    <xf numFmtId="49" fontId="130" fillId="33" borderId="53" xfId="0" applyNumberFormat="1" applyFont="1" applyFill="1" applyBorder="1" applyAlignment="1">
      <alignment horizontal="center" vertical="center" wrapText="1"/>
    </xf>
    <xf numFmtId="49" fontId="130" fillId="33" borderId="53" xfId="0" applyNumberFormat="1" applyFont="1" applyFill="1" applyBorder="1" applyAlignment="1">
      <alignment horizontal="center" vertical="center"/>
    </xf>
    <xf numFmtId="49" fontId="130" fillId="33" borderId="39" xfId="0" applyNumberFormat="1" applyFont="1" applyFill="1" applyBorder="1" applyAlignment="1">
      <alignment horizontal="center" vertical="center"/>
    </xf>
    <xf numFmtId="49" fontId="130" fillId="33" borderId="40" xfId="0" applyNumberFormat="1" applyFont="1" applyFill="1" applyBorder="1" applyAlignment="1">
      <alignment horizontal="center" vertical="center"/>
    </xf>
    <xf numFmtId="49" fontId="130" fillId="33" borderId="11" xfId="0" applyNumberFormat="1" applyFont="1" applyFill="1" applyBorder="1" applyAlignment="1">
      <alignment horizontal="center" vertical="center"/>
    </xf>
    <xf numFmtId="0" fontId="13" fillId="33" borderId="64" xfId="0" applyFont="1" applyFill="1" applyBorder="1" applyAlignment="1">
      <alignment horizontal="left" vertical="center" shrinkToFit="1"/>
    </xf>
    <xf numFmtId="0" fontId="131" fillId="33" borderId="65" xfId="0" applyFont="1" applyFill="1" applyBorder="1" applyAlignment="1">
      <alignment horizontal="center" vertical="center" shrinkToFit="1"/>
    </xf>
    <xf numFmtId="49" fontId="132" fillId="33" borderId="65" xfId="0" applyNumberFormat="1" applyFont="1" applyFill="1" applyBorder="1" applyAlignment="1">
      <alignment horizontal="center" vertical="center" shrinkToFit="1"/>
    </xf>
    <xf numFmtId="49" fontId="11" fillId="0" borderId="65" xfId="0" applyNumberFormat="1" applyFont="1" applyBorder="1" applyAlignment="1">
      <alignment horizontal="center" vertical="center" shrinkToFit="1"/>
    </xf>
    <xf numFmtId="0" fontId="131" fillId="33" borderId="66" xfId="0" applyFont="1" applyFill="1" applyBorder="1" applyAlignment="1">
      <alignment horizontal="left" vertical="center" shrinkToFit="1"/>
    </xf>
    <xf numFmtId="49" fontId="133" fillId="33" borderId="15" xfId="0" applyNumberFormat="1" applyFont="1" applyFill="1" applyBorder="1" applyAlignment="1">
      <alignment horizontal="center" vertical="center" wrapText="1"/>
    </xf>
    <xf numFmtId="49" fontId="132" fillId="33" borderId="15" xfId="0" applyNumberFormat="1" applyFont="1" applyFill="1" applyBorder="1" applyAlignment="1">
      <alignment horizontal="center" vertical="center" shrinkToFit="1"/>
    </xf>
    <xf numFmtId="0" fontId="131" fillId="33" borderId="67" xfId="0" applyFont="1" applyFill="1" applyBorder="1" applyAlignment="1">
      <alignment vertical="center" shrinkToFit="1"/>
    </xf>
    <xf numFmtId="0" fontId="0" fillId="0" borderId="0" xfId="0" applyFont="1" applyAlignment="1">
      <alignment/>
    </xf>
    <xf numFmtId="49" fontId="28" fillId="0" borderId="68" xfId="0" applyNumberFormat="1" applyFont="1" applyFill="1" applyBorder="1" applyAlignment="1">
      <alignment horizontal="center" vertical="center" wrapText="1"/>
    </xf>
    <xf numFmtId="0" fontId="131" fillId="33" borderId="34" xfId="0" applyFont="1" applyFill="1" applyBorder="1" applyAlignment="1">
      <alignment horizontal="center" vertical="center"/>
    </xf>
    <xf numFmtId="0" fontId="134" fillId="33" borderId="51" xfId="0" applyFont="1" applyFill="1" applyBorder="1" applyAlignment="1">
      <alignment vertical="center" shrinkToFit="1"/>
    </xf>
    <xf numFmtId="0" fontId="134" fillId="33" borderId="65" xfId="0" applyFont="1" applyFill="1" applyBorder="1" applyAlignment="1">
      <alignment horizontal="center" vertical="center" shrinkToFit="1"/>
    </xf>
    <xf numFmtId="49" fontId="134" fillId="33" borderId="65" xfId="0" applyNumberFormat="1" applyFont="1" applyFill="1" applyBorder="1" applyAlignment="1">
      <alignment horizontal="center" vertical="center" shrinkToFit="1"/>
    </xf>
    <xf numFmtId="0" fontId="131" fillId="33" borderId="15" xfId="0" applyFont="1" applyFill="1" applyBorder="1" applyAlignment="1">
      <alignment horizontal="center" vertical="center" shrinkToFit="1"/>
    </xf>
    <xf numFmtId="0" fontId="131" fillId="33" borderId="51" xfId="0" applyFont="1" applyFill="1" applyBorder="1" applyAlignment="1">
      <alignment vertical="center" shrinkToFit="1"/>
    </xf>
    <xf numFmtId="0" fontId="134" fillId="33" borderId="66" xfId="0" applyFont="1" applyFill="1" applyBorder="1" applyAlignment="1">
      <alignment horizontal="left" vertical="center" shrinkToFit="1"/>
    </xf>
    <xf numFmtId="0" fontId="134" fillId="33" borderId="15" xfId="0" applyFont="1" applyFill="1" applyBorder="1" applyAlignment="1">
      <alignment horizontal="center" vertical="center" shrinkToFit="1"/>
    </xf>
    <xf numFmtId="49" fontId="134" fillId="33" borderId="69" xfId="0" applyNumberFormat="1" applyFont="1" applyFill="1" applyBorder="1" applyAlignment="1">
      <alignment horizontal="center" vertical="center" shrinkToFit="1"/>
    </xf>
    <xf numFmtId="49" fontId="28" fillId="0" borderId="39" xfId="0" applyNumberFormat="1" applyFont="1" applyFill="1" applyBorder="1" applyAlignment="1">
      <alignment horizontal="center" vertical="center" wrapText="1"/>
    </xf>
    <xf numFmtId="49" fontId="28" fillId="0" borderId="53" xfId="0" applyNumberFormat="1" applyFont="1" applyFill="1" applyBorder="1" applyAlignment="1">
      <alignment horizontal="center" vertical="center" wrapText="1"/>
    </xf>
    <xf numFmtId="49" fontId="27" fillId="0" borderId="39" xfId="0" applyNumberFormat="1" applyFont="1" applyFill="1" applyBorder="1" applyAlignment="1">
      <alignment horizontal="center" vertical="center" wrapText="1"/>
    </xf>
    <xf numFmtId="49" fontId="27" fillId="0" borderId="53" xfId="0" applyNumberFormat="1" applyFont="1" applyFill="1" applyBorder="1" applyAlignment="1">
      <alignment horizontal="center" vertical="center" wrapText="1"/>
    </xf>
    <xf numFmtId="0" fontId="28" fillId="0" borderId="40" xfId="0" applyFont="1" applyFill="1" applyBorder="1" applyAlignment="1">
      <alignment vertical="center" shrinkToFit="1"/>
    </xf>
    <xf numFmtId="49" fontId="134" fillId="33" borderId="70" xfId="0" applyNumberFormat="1" applyFont="1" applyFill="1" applyBorder="1" applyAlignment="1">
      <alignment horizontal="center" vertical="center" shrinkToFit="1"/>
    </xf>
    <xf numFmtId="49" fontId="134" fillId="33" borderId="71" xfId="0" applyNumberFormat="1" applyFont="1" applyFill="1" applyBorder="1" applyAlignment="1">
      <alignment horizontal="center" vertical="center" wrapText="1" shrinkToFit="1"/>
    </xf>
    <xf numFmtId="49" fontId="134" fillId="33" borderId="72" xfId="0" applyNumberFormat="1" applyFont="1" applyFill="1" applyBorder="1" applyAlignment="1">
      <alignment horizontal="center" vertical="center" wrapText="1" shrinkToFit="1"/>
    </xf>
    <xf numFmtId="49" fontId="131" fillId="33" borderId="70" xfId="0" applyNumberFormat="1" applyFont="1" applyFill="1" applyBorder="1" applyAlignment="1">
      <alignment horizontal="center" vertical="center" shrinkToFit="1"/>
    </xf>
    <xf numFmtId="49" fontId="131" fillId="33" borderId="71" xfId="0" applyNumberFormat="1" applyFont="1" applyFill="1" applyBorder="1" applyAlignment="1">
      <alignment horizontal="center" vertical="center" wrapText="1" shrinkToFit="1"/>
    </xf>
    <xf numFmtId="49" fontId="131" fillId="33" borderId="65" xfId="0" applyNumberFormat="1" applyFont="1" applyFill="1" applyBorder="1" applyAlignment="1">
      <alignment horizontal="center" vertical="center" shrinkToFit="1"/>
    </xf>
    <xf numFmtId="49" fontId="131" fillId="33" borderId="69" xfId="0" applyNumberFormat="1" applyFont="1" applyFill="1" applyBorder="1" applyAlignment="1">
      <alignment horizontal="center" vertical="center" shrinkToFit="1"/>
    </xf>
    <xf numFmtId="49" fontId="131" fillId="33" borderId="72" xfId="0" applyNumberFormat="1" applyFont="1" applyFill="1" applyBorder="1" applyAlignment="1">
      <alignment horizontal="center" vertical="center" wrapText="1" shrinkToFit="1"/>
    </xf>
    <xf numFmtId="49" fontId="135" fillId="33" borderId="53" xfId="0" applyNumberFormat="1" applyFont="1" applyFill="1" applyBorder="1" applyAlignment="1">
      <alignment horizontal="center" vertical="center" wrapText="1" shrinkToFit="1"/>
    </xf>
    <xf numFmtId="49" fontId="135" fillId="33" borderId="39" xfId="0" applyNumberFormat="1" applyFont="1" applyFill="1" applyBorder="1" applyAlignment="1">
      <alignment horizontal="center" vertical="center" shrinkToFit="1"/>
    </xf>
    <xf numFmtId="49" fontId="135" fillId="33" borderId="53" xfId="0" applyNumberFormat="1" applyFont="1" applyFill="1" applyBorder="1" applyAlignment="1">
      <alignment horizontal="center" vertical="center" shrinkToFit="1"/>
    </xf>
    <xf numFmtId="0" fontId="135" fillId="33" borderId="16" xfId="0" applyFont="1" applyFill="1" applyBorder="1" applyAlignment="1">
      <alignment vertical="center" shrinkToFit="1"/>
    </xf>
    <xf numFmtId="49" fontId="131" fillId="33" borderId="34" xfId="0" applyNumberFormat="1" applyFont="1" applyFill="1" applyBorder="1" applyAlignment="1">
      <alignment horizontal="center" vertical="center"/>
    </xf>
    <xf numFmtId="0" fontId="135" fillId="33" borderId="49" xfId="0" applyFont="1" applyFill="1" applyBorder="1" applyAlignment="1">
      <alignment horizontal="center" vertical="center"/>
    </xf>
    <xf numFmtId="49" fontId="135" fillId="33" borderId="50" xfId="0" applyNumberFormat="1" applyFont="1" applyFill="1" applyBorder="1" applyAlignment="1">
      <alignment horizontal="center" vertical="center" shrinkToFit="1"/>
    </xf>
    <xf numFmtId="0" fontId="135" fillId="33" borderId="36" xfId="0" applyFont="1" applyFill="1" applyBorder="1" applyAlignment="1">
      <alignment vertical="center" shrinkToFit="1"/>
    </xf>
    <xf numFmtId="0" fontId="131" fillId="33" borderId="57" xfId="0" applyFont="1" applyFill="1" applyBorder="1" applyAlignment="1">
      <alignment horizontal="center" vertical="center"/>
    </xf>
    <xf numFmtId="0" fontId="27" fillId="0" borderId="73" xfId="0" applyFont="1" applyFill="1" applyBorder="1" applyAlignment="1">
      <alignment horizontal="center" vertical="center"/>
    </xf>
    <xf numFmtId="0" fontId="28" fillId="0" borderId="74" xfId="0" applyFont="1" applyFill="1" applyBorder="1" applyAlignment="1">
      <alignment horizontal="center" vertical="center"/>
    </xf>
    <xf numFmtId="0" fontId="136" fillId="33" borderId="66" xfId="0" applyFont="1" applyFill="1" applyBorder="1" applyAlignment="1">
      <alignment vertical="center" shrinkToFit="1"/>
    </xf>
    <xf numFmtId="0" fontId="136" fillId="33" borderId="15" xfId="0" applyFont="1" applyFill="1" applyBorder="1" applyAlignment="1">
      <alignment horizontal="center" vertical="center"/>
    </xf>
    <xf numFmtId="49" fontId="136" fillId="33" borderId="15" xfId="0" applyNumberFormat="1" applyFont="1" applyFill="1" applyBorder="1" applyAlignment="1">
      <alignment horizontal="center" vertical="center"/>
    </xf>
    <xf numFmtId="49" fontId="136" fillId="33" borderId="60" xfId="0" applyNumberFormat="1" applyFont="1" applyFill="1" applyBorder="1" applyAlignment="1">
      <alignment horizontal="center" vertical="center" wrapText="1"/>
    </xf>
    <xf numFmtId="0" fontId="136" fillId="33" borderId="61" xfId="0" applyFont="1" applyFill="1" applyBorder="1" applyAlignment="1">
      <alignment horizontal="center" vertical="center"/>
    </xf>
    <xf numFmtId="49" fontId="136" fillId="33" borderId="61" xfId="0" applyNumberFormat="1" applyFont="1" applyFill="1" applyBorder="1" applyAlignment="1">
      <alignment horizontal="center" vertical="center" wrapText="1"/>
    </xf>
    <xf numFmtId="49" fontId="136" fillId="33" borderId="54" xfId="0" applyNumberFormat="1" applyFont="1" applyFill="1" applyBorder="1" applyAlignment="1">
      <alignment horizontal="center" vertical="center" wrapText="1"/>
    </xf>
    <xf numFmtId="0" fontId="18" fillId="0" borderId="63" xfId="0" applyFont="1" applyFill="1" applyBorder="1" applyAlignment="1">
      <alignment horizontal="center" vertical="center" shrinkToFit="1"/>
    </xf>
    <xf numFmtId="0" fontId="15" fillId="0" borderId="0" xfId="62" applyFont="1">
      <alignment/>
      <protection/>
    </xf>
    <xf numFmtId="0" fontId="12" fillId="0" borderId="0" xfId="62" applyFont="1">
      <alignment/>
      <protection/>
    </xf>
    <xf numFmtId="0" fontId="13" fillId="0" borderId="0" xfId="62" applyFont="1" applyAlignment="1">
      <alignment horizontal="center"/>
      <protection/>
    </xf>
    <xf numFmtId="0" fontId="12" fillId="0" borderId="0" xfId="62" applyFont="1" applyAlignment="1">
      <alignment horizontal="center"/>
      <protection/>
    </xf>
    <xf numFmtId="0" fontId="7" fillId="0" borderId="0" xfId="44" applyAlignment="1" applyProtection="1">
      <alignment vertical="center"/>
      <protection/>
    </xf>
    <xf numFmtId="0" fontId="25" fillId="0" borderId="0" xfId="62" applyFont="1">
      <alignment/>
      <protection/>
    </xf>
    <xf numFmtId="0" fontId="18" fillId="0" borderId="0" xfId="62" applyFont="1">
      <alignment/>
      <protection/>
    </xf>
    <xf numFmtId="0" fontId="30" fillId="0" borderId="0" xfId="62" applyFont="1" applyAlignment="1">
      <alignment vertical="center"/>
      <protection/>
    </xf>
    <xf numFmtId="0" fontId="14" fillId="0" borderId="0" xfId="62" applyFont="1" applyAlignment="1">
      <alignment vertical="center"/>
      <protection/>
    </xf>
    <xf numFmtId="0" fontId="18" fillId="0" borderId="0" xfId="62" applyFont="1" applyAlignment="1">
      <alignment vertical="center"/>
      <protection/>
    </xf>
    <xf numFmtId="0" fontId="12" fillId="0" borderId="0" xfId="62" applyFont="1" applyAlignment="1">
      <alignment horizontal="center" vertical="center"/>
      <protection/>
    </xf>
    <xf numFmtId="0" fontId="5" fillId="0" borderId="18" xfId="62" applyFont="1" applyBorder="1" applyAlignment="1">
      <alignment horizontal="center" vertical="center"/>
      <protection/>
    </xf>
    <xf numFmtId="0" fontId="20" fillId="0" borderId="0" xfId="62" applyFont="1">
      <alignment/>
      <protection/>
    </xf>
    <xf numFmtId="0" fontId="12" fillId="0" borderId="75" xfId="62" applyFont="1" applyBorder="1" applyAlignment="1">
      <alignment horizontal="center" vertical="center"/>
      <protection/>
    </xf>
    <xf numFmtId="0" fontId="13" fillId="0" borderId="37" xfId="62" applyFont="1" applyBorder="1" applyAlignment="1">
      <alignment horizontal="center" vertical="center"/>
      <protection/>
    </xf>
    <xf numFmtId="0" fontId="12" fillId="0" borderId="37" xfId="62" applyFont="1" applyBorder="1" applyAlignment="1">
      <alignment horizontal="center" vertical="center"/>
      <protection/>
    </xf>
    <xf numFmtId="0" fontId="14" fillId="0" borderId="75" xfId="62" applyFont="1" applyBorder="1" applyAlignment="1">
      <alignment horizontal="center" vertical="center"/>
      <protection/>
    </xf>
    <xf numFmtId="49" fontId="28" fillId="0" borderId="13" xfId="0" applyNumberFormat="1" applyFont="1" applyFill="1" applyBorder="1" applyAlignment="1">
      <alignment horizontal="center" vertical="center" wrapText="1"/>
    </xf>
    <xf numFmtId="49" fontId="28" fillId="0" borderId="49" xfId="0" applyNumberFormat="1" applyFont="1" applyFill="1" applyBorder="1" applyAlignment="1">
      <alignment horizontal="center" vertical="center" wrapText="1"/>
    </xf>
    <xf numFmtId="49" fontId="28" fillId="0" borderId="50" xfId="0" applyNumberFormat="1" applyFont="1" applyFill="1" applyBorder="1" applyAlignment="1">
      <alignment horizontal="center" vertical="center" wrapText="1"/>
    </xf>
    <xf numFmtId="0" fontId="27" fillId="0" borderId="76" xfId="0" applyFont="1" applyFill="1" applyBorder="1" applyAlignment="1">
      <alignment horizontal="left" vertical="center"/>
    </xf>
    <xf numFmtId="49" fontId="27" fillId="0" borderId="69" xfId="0" applyNumberFormat="1" applyFont="1" applyFill="1" applyBorder="1" applyAlignment="1">
      <alignment horizontal="center" vertical="center" wrapText="1"/>
    </xf>
    <xf numFmtId="49" fontId="27" fillId="0" borderId="72" xfId="0" applyNumberFormat="1" applyFont="1" applyFill="1" applyBorder="1" applyAlignment="1">
      <alignment horizontal="center" vertical="center" wrapText="1"/>
    </xf>
    <xf numFmtId="0" fontId="28" fillId="0" borderId="45" xfId="0" applyFont="1" applyFill="1" applyBorder="1" applyAlignment="1">
      <alignment horizontal="left" vertical="center"/>
    </xf>
    <xf numFmtId="0" fontId="13" fillId="0" borderId="47" xfId="0" applyFont="1" applyFill="1" applyBorder="1" applyAlignment="1">
      <alignment horizontal="center" vertical="center"/>
    </xf>
    <xf numFmtId="0" fontId="15" fillId="0" borderId="30" xfId="62" applyFont="1" applyBorder="1" applyAlignment="1">
      <alignment horizontal="left" vertical="center" wrapText="1"/>
      <protection/>
    </xf>
    <xf numFmtId="0" fontId="20" fillId="0" borderId="30" xfId="62" applyFont="1" applyBorder="1" applyAlignment="1">
      <alignment horizontal="left" vertical="center" wrapText="1"/>
      <protection/>
    </xf>
    <xf numFmtId="0" fontId="27" fillId="33" borderId="51" xfId="0" applyFont="1" applyFill="1" applyBorder="1" applyAlignment="1">
      <alignment vertical="center" shrinkToFit="1"/>
    </xf>
    <xf numFmtId="0" fontId="18" fillId="33" borderId="65" xfId="0" applyFont="1" applyFill="1" applyBorder="1" applyAlignment="1">
      <alignment horizontal="center" vertical="center"/>
    </xf>
    <xf numFmtId="49" fontId="18" fillId="33" borderId="51" xfId="0" applyNumberFormat="1" applyFont="1" applyFill="1" applyBorder="1" applyAlignment="1" quotePrefix="1">
      <alignment horizontal="center" vertical="center" wrapText="1"/>
    </xf>
    <xf numFmtId="49" fontId="18" fillId="33" borderId="65" xfId="0" applyNumberFormat="1" applyFont="1" applyFill="1" applyBorder="1" applyAlignment="1" quotePrefix="1">
      <alignment horizontal="center" vertical="center" wrapText="1"/>
    </xf>
    <xf numFmtId="191" fontId="13" fillId="33" borderId="65" xfId="0" applyNumberFormat="1" applyFont="1" applyFill="1" applyBorder="1" applyAlignment="1">
      <alignment horizontal="center" vertical="center" wrapText="1"/>
    </xf>
    <xf numFmtId="182" fontId="18" fillId="33" borderId="72" xfId="50" applyNumberFormat="1" applyFont="1" applyFill="1" applyBorder="1" applyAlignment="1" quotePrefix="1">
      <alignment horizontal="center" vertical="center" wrapText="1"/>
    </xf>
    <xf numFmtId="0" fontId="15" fillId="33" borderId="0" xfId="0" applyFont="1" applyFill="1" applyAlignment="1">
      <alignment/>
    </xf>
    <xf numFmtId="0" fontId="28" fillId="33" borderId="40" xfId="0" applyFont="1" applyFill="1" applyBorder="1" applyAlignment="1">
      <alignment vertical="center" shrinkToFit="1"/>
    </xf>
    <xf numFmtId="0" fontId="28" fillId="33" borderId="34" xfId="0" applyFont="1" applyFill="1" applyBorder="1" applyAlignment="1">
      <alignment horizontal="center" vertical="center"/>
    </xf>
    <xf numFmtId="49" fontId="13" fillId="33" borderId="34" xfId="0" applyNumberFormat="1" applyFont="1" applyFill="1" applyBorder="1" applyAlignment="1" quotePrefix="1">
      <alignment horizontal="center" vertical="center" wrapText="1"/>
    </xf>
    <xf numFmtId="191" fontId="13" fillId="33" borderId="34" xfId="0" applyNumberFormat="1" applyFont="1" applyFill="1" applyBorder="1" applyAlignment="1">
      <alignment horizontal="center" vertical="center" wrapText="1"/>
    </xf>
    <xf numFmtId="0" fontId="13" fillId="33" borderId="62" xfId="0" applyFont="1" applyFill="1" applyBorder="1" applyAlignment="1">
      <alignment horizontal="left" vertical="center"/>
    </xf>
    <xf numFmtId="0" fontId="13" fillId="33" borderId="70" xfId="0" applyFont="1" applyFill="1" applyBorder="1" applyAlignment="1">
      <alignment horizontal="center" vertical="center"/>
    </xf>
    <xf numFmtId="49" fontId="15" fillId="0" borderId="18" xfId="62" applyNumberFormat="1" applyFont="1" applyBorder="1" applyAlignment="1" quotePrefix="1">
      <alignment horizontal="center" vertical="center" wrapText="1"/>
      <protection/>
    </xf>
    <xf numFmtId="49" fontId="20" fillId="0" borderId="18" xfId="62" applyNumberFormat="1" applyFont="1" applyBorder="1" applyAlignment="1" quotePrefix="1">
      <alignment horizontal="center" vertical="center" wrapText="1"/>
      <protection/>
    </xf>
    <xf numFmtId="49" fontId="12" fillId="33" borderId="39" xfId="0" applyNumberFormat="1" applyFont="1" applyFill="1" applyBorder="1" applyAlignment="1">
      <alignment horizontal="center" vertical="center"/>
    </xf>
    <xf numFmtId="49" fontId="12" fillId="33" borderId="40" xfId="0" applyNumberFormat="1" applyFont="1" applyFill="1" applyBorder="1" applyAlignment="1">
      <alignment horizontal="center" vertical="center"/>
    </xf>
    <xf numFmtId="49" fontId="12" fillId="33" borderId="53" xfId="0" applyNumberFormat="1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center" vertical="center"/>
    </xf>
    <xf numFmtId="49" fontId="12" fillId="33" borderId="53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49" fontId="12" fillId="33" borderId="53" xfId="0" applyNumberFormat="1" applyFont="1" applyFill="1" applyBorder="1" applyAlignment="1">
      <alignment horizontal="center" vertical="center" shrinkToFit="1"/>
    </xf>
    <xf numFmtId="49" fontId="12" fillId="33" borderId="40" xfId="0" applyNumberFormat="1" applyFont="1" applyFill="1" applyBorder="1" applyAlignment="1">
      <alignment horizontal="center" vertical="center" shrinkToFit="1"/>
    </xf>
    <xf numFmtId="49" fontId="12" fillId="33" borderId="53" xfId="0" applyNumberFormat="1" applyFont="1" applyFill="1" applyBorder="1" applyAlignment="1">
      <alignment horizontal="center" vertical="center" wrapText="1" shrinkToFit="1"/>
    </xf>
    <xf numFmtId="49" fontId="14" fillId="33" borderId="40" xfId="0" applyNumberFormat="1" applyFont="1" applyFill="1" applyBorder="1" applyAlignment="1">
      <alignment horizontal="center" vertical="center" wrapText="1"/>
    </xf>
    <xf numFmtId="49" fontId="14" fillId="33" borderId="53" xfId="0" applyNumberFormat="1" applyFont="1" applyFill="1" applyBorder="1" applyAlignment="1">
      <alignment horizontal="center" vertical="center"/>
    </xf>
    <xf numFmtId="49" fontId="14" fillId="33" borderId="53" xfId="0" applyNumberFormat="1" applyFont="1" applyFill="1" applyBorder="1" applyAlignment="1">
      <alignment horizontal="center" vertical="center" wrapText="1" shrinkToFit="1"/>
    </xf>
    <xf numFmtId="49" fontId="14" fillId="33" borderId="11" xfId="0" applyNumberFormat="1" applyFont="1" applyFill="1" applyBorder="1" applyAlignment="1">
      <alignment horizontal="center" vertical="center" shrinkToFit="1"/>
    </xf>
    <xf numFmtId="49" fontId="14" fillId="33" borderId="54" xfId="0" applyNumberFormat="1" applyFont="1" applyFill="1" applyBorder="1" applyAlignment="1">
      <alignment horizontal="center" vertical="center" shrinkToFit="1"/>
    </xf>
    <xf numFmtId="49" fontId="137" fillId="33" borderId="0" xfId="0" applyNumberFormat="1" applyFont="1" applyFill="1" applyBorder="1" applyAlignment="1">
      <alignment horizontal="center" vertical="center" shrinkToFit="1"/>
    </xf>
    <xf numFmtId="0" fontId="28" fillId="0" borderId="36" xfId="0" applyFont="1" applyFill="1" applyBorder="1" applyAlignment="1">
      <alignment horizontal="left" vertical="center"/>
    </xf>
    <xf numFmtId="0" fontId="28" fillId="0" borderId="63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left" vertical="center"/>
    </xf>
    <xf numFmtId="0" fontId="27" fillId="0" borderId="22" xfId="0" applyFont="1" applyFill="1" applyBorder="1" applyAlignment="1">
      <alignment horizontal="center" vertical="center"/>
    </xf>
    <xf numFmtId="0" fontId="28" fillId="0" borderId="77" xfId="0" applyFont="1" applyFill="1" applyBorder="1" applyAlignment="1">
      <alignment vertical="center" shrinkToFit="1"/>
    </xf>
    <xf numFmtId="0" fontId="28" fillId="0" borderId="78" xfId="0" applyFont="1" applyFill="1" applyBorder="1" applyAlignment="1">
      <alignment horizontal="center" vertical="center"/>
    </xf>
    <xf numFmtId="49" fontId="28" fillId="0" borderId="55" xfId="0" applyNumberFormat="1" applyFont="1" applyFill="1" applyBorder="1" applyAlignment="1">
      <alignment horizontal="center" vertical="center"/>
    </xf>
    <xf numFmtId="49" fontId="28" fillId="0" borderId="61" xfId="0" applyNumberFormat="1" applyFont="1" applyFill="1" applyBorder="1" applyAlignment="1">
      <alignment horizontal="center" vertical="center" wrapText="1"/>
    </xf>
    <xf numFmtId="49" fontId="28" fillId="0" borderId="54" xfId="0" applyNumberFormat="1" applyFont="1" applyFill="1" applyBorder="1" applyAlignment="1">
      <alignment horizontal="center" vertical="center" wrapText="1"/>
    </xf>
    <xf numFmtId="0" fontId="128" fillId="33" borderId="37" xfId="62" applyFont="1" applyFill="1" applyBorder="1" applyAlignment="1">
      <alignment horizontal="center" vertical="center"/>
      <protection/>
    </xf>
    <xf numFmtId="0" fontId="39" fillId="0" borderId="30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3" fillId="0" borderId="7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31" fillId="33" borderId="38" xfId="0" applyFont="1" applyFill="1" applyBorder="1" applyAlignment="1">
      <alignment horizontal="left" vertical="center" shrinkToFit="1"/>
    </xf>
    <xf numFmtId="49" fontId="133" fillId="33" borderId="14" xfId="0" applyNumberFormat="1" applyFont="1" applyFill="1" applyBorder="1" applyAlignment="1">
      <alignment horizontal="center" vertical="center" wrapText="1"/>
    </xf>
    <xf numFmtId="49" fontId="132" fillId="33" borderId="14" xfId="0" applyNumberFormat="1" applyFont="1" applyFill="1" applyBorder="1" applyAlignment="1">
      <alignment horizontal="center" vertical="center" shrinkToFit="1"/>
    </xf>
    <xf numFmtId="0" fontId="13" fillId="0" borderId="80" xfId="0" applyFont="1" applyBorder="1" applyAlignment="1">
      <alignment horizontal="center" vertical="center"/>
    </xf>
    <xf numFmtId="0" fontId="131" fillId="33" borderId="37" xfId="0" applyFont="1" applyFill="1" applyBorder="1" applyAlignment="1">
      <alignment horizontal="center" vertical="center" shrinkToFit="1"/>
    </xf>
    <xf numFmtId="0" fontId="131" fillId="33" borderId="69" xfId="0" applyFont="1" applyFill="1" applyBorder="1" applyAlignment="1">
      <alignment horizontal="center" vertical="center" shrinkToFit="1"/>
    </xf>
    <xf numFmtId="0" fontId="131" fillId="33" borderId="70" xfId="0" applyFont="1" applyFill="1" applyBorder="1" applyAlignment="1">
      <alignment horizontal="center" vertical="center" shrinkToFit="1"/>
    </xf>
    <xf numFmtId="49" fontId="133" fillId="33" borderId="75" xfId="0" applyNumberFormat="1" applyFont="1" applyFill="1" applyBorder="1" applyAlignment="1">
      <alignment horizontal="center" vertical="center" wrapText="1"/>
    </xf>
    <xf numFmtId="49" fontId="132" fillId="33" borderId="73" xfId="0" applyNumberFormat="1" applyFont="1" applyFill="1" applyBorder="1" applyAlignment="1">
      <alignment horizontal="center" vertical="center" shrinkToFit="1"/>
    </xf>
    <xf numFmtId="49" fontId="133" fillId="33" borderId="55" xfId="0" applyNumberFormat="1" applyFont="1" applyFill="1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center"/>
    </xf>
    <xf numFmtId="49" fontId="133" fillId="33" borderId="82" xfId="0" applyNumberFormat="1" applyFont="1" applyFill="1" applyBorder="1" applyAlignment="1">
      <alignment horizontal="center" vertical="center" wrapText="1"/>
    </xf>
    <xf numFmtId="49" fontId="133" fillId="33" borderId="54" xfId="0" applyNumberFormat="1" applyFont="1" applyFill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/>
    </xf>
    <xf numFmtId="49" fontId="132" fillId="33" borderId="37" xfId="0" applyNumberFormat="1" applyFont="1" applyFill="1" applyBorder="1" applyAlignment="1">
      <alignment horizontal="center" vertical="center" shrinkToFit="1"/>
    </xf>
    <xf numFmtId="49" fontId="11" fillId="0" borderId="69" xfId="0" applyNumberFormat="1" applyFont="1" applyBorder="1" applyAlignment="1">
      <alignment horizontal="center" vertical="center" shrinkToFit="1"/>
    </xf>
    <xf numFmtId="49" fontId="132" fillId="33" borderId="61" xfId="0" applyNumberFormat="1" applyFont="1" applyFill="1" applyBorder="1" applyAlignment="1">
      <alignment horizontal="center" vertical="center" shrinkToFit="1"/>
    </xf>
    <xf numFmtId="49" fontId="132" fillId="33" borderId="75" xfId="0" applyNumberFormat="1" applyFont="1" applyFill="1" applyBorder="1" applyAlignment="1">
      <alignment horizontal="center" vertical="center" shrinkToFit="1"/>
    </xf>
    <xf numFmtId="49" fontId="11" fillId="0" borderId="73" xfId="0" applyNumberFormat="1" applyFont="1" applyBorder="1" applyAlignment="1">
      <alignment horizontal="center" vertical="center" shrinkToFit="1"/>
    </xf>
    <xf numFmtId="49" fontId="132" fillId="33" borderId="55" xfId="0" applyNumberFormat="1" applyFont="1" applyFill="1" applyBorder="1" applyAlignment="1">
      <alignment horizontal="center" vertical="center" shrinkToFit="1"/>
    </xf>
    <xf numFmtId="49" fontId="132" fillId="33" borderId="38" xfId="0" applyNumberFormat="1" applyFont="1" applyFill="1" applyBorder="1" applyAlignment="1">
      <alignment horizontal="center" vertical="center" shrinkToFit="1"/>
    </xf>
    <xf numFmtId="49" fontId="132" fillId="33" borderId="82" xfId="0" applyNumberFormat="1" applyFont="1" applyFill="1" applyBorder="1" applyAlignment="1">
      <alignment horizontal="center" vertical="center" shrinkToFit="1"/>
    </xf>
    <xf numFmtId="49" fontId="11" fillId="0" borderId="51" xfId="0" applyNumberFormat="1" applyFont="1" applyBorder="1" applyAlignment="1">
      <alignment horizontal="center" vertical="center" shrinkToFit="1"/>
    </xf>
    <xf numFmtId="49" fontId="132" fillId="33" borderId="66" xfId="0" applyNumberFormat="1" applyFont="1" applyFill="1" applyBorder="1" applyAlignment="1">
      <alignment horizontal="center" vertical="center" shrinkToFit="1"/>
    </xf>
    <xf numFmtId="49" fontId="132" fillId="33" borderId="54" xfId="0" applyNumberFormat="1" applyFont="1" applyFill="1" applyBorder="1" applyAlignment="1">
      <alignment horizontal="center" vertical="center" shrinkToFit="1"/>
    </xf>
    <xf numFmtId="0" fontId="12" fillId="0" borderId="8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49" fontId="131" fillId="33" borderId="73" xfId="0" applyNumberFormat="1" applyFont="1" applyFill="1" applyBorder="1" applyAlignment="1">
      <alignment horizontal="center" vertical="center" wrapText="1"/>
    </xf>
    <xf numFmtId="49" fontId="134" fillId="33" borderId="73" xfId="0" applyNumberFormat="1" applyFont="1" applyFill="1" applyBorder="1" applyAlignment="1">
      <alignment horizontal="center" vertical="center" wrapText="1"/>
    </xf>
    <xf numFmtId="49" fontId="134" fillId="33" borderId="46" xfId="0" applyNumberFormat="1" applyFont="1" applyFill="1" applyBorder="1" applyAlignment="1">
      <alignment horizontal="center" vertical="center" wrapText="1"/>
    </xf>
    <xf numFmtId="49" fontId="131" fillId="33" borderId="69" xfId="0" applyNumberFormat="1" applyFont="1" applyFill="1" applyBorder="1" applyAlignment="1">
      <alignment horizontal="center" vertical="center" wrapText="1"/>
    </xf>
    <xf numFmtId="49" fontId="131" fillId="33" borderId="70" xfId="0" applyNumberFormat="1" applyFont="1" applyFill="1" applyBorder="1" applyAlignment="1">
      <alignment horizontal="center" vertical="center" wrapText="1"/>
    </xf>
    <xf numFmtId="49" fontId="134" fillId="33" borderId="69" xfId="0" applyNumberFormat="1" applyFont="1" applyFill="1" applyBorder="1" applyAlignment="1">
      <alignment horizontal="center" vertical="center" wrapText="1"/>
    </xf>
    <xf numFmtId="49" fontId="134" fillId="33" borderId="70" xfId="0" applyNumberFormat="1" applyFont="1" applyFill="1" applyBorder="1" applyAlignment="1">
      <alignment horizontal="center" vertical="center" wrapText="1"/>
    </xf>
    <xf numFmtId="0" fontId="39" fillId="0" borderId="38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49" fontId="134" fillId="33" borderId="51" xfId="0" applyNumberFormat="1" applyFont="1" applyFill="1" applyBorder="1" applyAlignment="1">
      <alignment horizontal="center" vertical="center" shrinkToFit="1"/>
    </xf>
    <xf numFmtId="49" fontId="134" fillId="33" borderId="72" xfId="0" applyNumberFormat="1" applyFont="1" applyFill="1" applyBorder="1" applyAlignment="1">
      <alignment horizontal="center" vertical="center" wrapText="1"/>
    </xf>
    <xf numFmtId="49" fontId="134" fillId="33" borderId="71" xfId="0" applyNumberFormat="1" applyFont="1" applyFill="1" applyBorder="1" applyAlignment="1">
      <alignment horizontal="center" vertical="center" wrapText="1"/>
    </xf>
    <xf numFmtId="49" fontId="131" fillId="33" borderId="51" xfId="0" applyNumberFormat="1" applyFont="1" applyFill="1" applyBorder="1" applyAlignment="1">
      <alignment horizontal="center" vertical="center" shrinkToFit="1"/>
    </xf>
    <xf numFmtId="49" fontId="131" fillId="33" borderId="72" xfId="0" applyNumberFormat="1" applyFont="1" applyFill="1" applyBorder="1" applyAlignment="1">
      <alignment horizontal="center" vertical="center" wrapText="1"/>
    </xf>
    <xf numFmtId="49" fontId="131" fillId="33" borderId="71" xfId="0" applyNumberFormat="1" applyFont="1" applyFill="1" applyBorder="1" applyAlignment="1">
      <alignment horizontal="center" vertical="center" wrapText="1"/>
    </xf>
    <xf numFmtId="49" fontId="134" fillId="33" borderId="33" xfId="0" applyNumberFormat="1" applyFont="1" applyFill="1" applyBorder="1" applyAlignment="1">
      <alignment horizontal="center" vertical="center" wrapText="1"/>
    </xf>
    <xf numFmtId="49" fontId="134" fillId="33" borderId="10" xfId="0" applyNumberFormat="1" applyFont="1" applyFill="1" applyBorder="1" applyAlignment="1">
      <alignment horizontal="center" vertical="center" wrapText="1"/>
    </xf>
    <xf numFmtId="49" fontId="131" fillId="33" borderId="33" xfId="0" applyNumberFormat="1" applyFont="1" applyFill="1" applyBorder="1" applyAlignment="1">
      <alignment horizontal="center" vertical="center" wrapText="1"/>
    </xf>
    <xf numFmtId="49" fontId="131" fillId="33" borderId="10" xfId="0" applyNumberFormat="1" applyFont="1" applyFill="1" applyBorder="1" applyAlignment="1">
      <alignment horizontal="center" vertical="center" wrapText="1"/>
    </xf>
    <xf numFmtId="0" fontId="39" fillId="0" borderId="82" xfId="0" applyFont="1" applyFill="1" applyBorder="1" applyAlignment="1">
      <alignment horizontal="center" vertical="center"/>
    </xf>
    <xf numFmtId="0" fontId="39" fillId="0" borderId="37" xfId="0" applyFont="1" applyFill="1" applyBorder="1" applyAlignment="1">
      <alignment horizontal="center" vertical="center"/>
    </xf>
    <xf numFmtId="49" fontId="18" fillId="33" borderId="73" xfId="0" applyNumberFormat="1" applyFont="1" applyFill="1" applyBorder="1" applyAlignment="1" quotePrefix="1">
      <alignment horizontal="center" vertical="center" wrapText="1"/>
    </xf>
    <xf numFmtId="191" fontId="13" fillId="33" borderId="69" xfId="0" applyNumberFormat="1" applyFont="1" applyFill="1" applyBorder="1" applyAlignment="1">
      <alignment horizontal="center" vertical="center" wrapText="1"/>
    </xf>
    <xf numFmtId="49" fontId="13" fillId="33" borderId="39" xfId="0" applyNumberFormat="1" applyFont="1" applyFill="1" applyBorder="1" applyAlignment="1" quotePrefix="1">
      <alignment horizontal="center" vertical="center" wrapText="1"/>
    </xf>
    <xf numFmtId="49" fontId="18" fillId="33" borderId="69" xfId="0" applyNumberFormat="1" applyFont="1" applyFill="1" applyBorder="1" applyAlignment="1" quotePrefix="1">
      <alignment horizontal="center" vertical="center" wrapText="1"/>
    </xf>
    <xf numFmtId="49" fontId="18" fillId="33" borderId="58" xfId="0" applyNumberFormat="1" applyFont="1" applyFill="1" applyBorder="1" applyAlignment="1">
      <alignment horizontal="center" vertical="center"/>
    </xf>
    <xf numFmtId="49" fontId="28" fillId="33" borderId="39" xfId="0" applyNumberFormat="1" applyFont="1" applyFill="1" applyBorder="1" applyAlignment="1">
      <alignment horizontal="center" vertical="center"/>
    </xf>
    <xf numFmtId="0" fontId="13" fillId="33" borderId="84" xfId="0" applyFont="1" applyFill="1" applyBorder="1" applyAlignment="1">
      <alignment horizontal="center" vertical="center" wrapText="1"/>
    </xf>
    <xf numFmtId="49" fontId="13" fillId="33" borderId="22" xfId="0" applyNumberFormat="1" applyFont="1" applyFill="1" applyBorder="1" applyAlignment="1" quotePrefix="1">
      <alignment horizontal="center" vertical="center" wrapText="1"/>
    </xf>
    <xf numFmtId="49" fontId="18" fillId="33" borderId="33" xfId="0" applyNumberFormat="1" applyFont="1" applyFill="1" applyBorder="1" applyAlignment="1" quotePrefix="1">
      <alignment horizontal="center" vertical="center" wrapText="1"/>
    </xf>
    <xf numFmtId="49" fontId="18" fillId="33" borderId="72" xfId="0" applyNumberFormat="1" applyFont="1" applyFill="1" applyBorder="1" applyAlignment="1" quotePrefix="1">
      <alignment horizontal="center" vertical="center" wrapText="1"/>
    </xf>
    <xf numFmtId="49" fontId="13" fillId="33" borderId="68" xfId="0" applyNumberFormat="1" applyFont="1" applyFill="1" applyBorder="1" applyAlignment="1" quotePrefix="1">
      <alignment horizontal="center" vertical="center" wrapText="1"/>
    </xf>
    <xf numFmtId="191" fontId="13" fillId="33" borderId="33" xfId="0" applyNumberFormat="1" applyFont="1" applyFill="1" applyBorder="1" applyAlignment="1">
      <alignment horizontal="center" vertical="center" wrapText="1"/>
    </xf>
    <xf numFmtId="191" fontId="13" fillId="33" borderId="11" xfId="0" applyNumberFormat="1" applyFont="1" applyFill="1" applyBorder="1" applyAlignment="1">
      <alignment horizontal="center" vertical="center" wrapText="1"/>
    </xf>
    <xf numFmtId="191" fontId="13" fillId="33" borderId="72" xfId="0" applyNumberFormat="1" applyFont="1" applyFill="1" applyBorder="1" applyAlignment="1">
      <alignment horizontal="center" vertical="center" wrapText="1"/>
    </xf>
    <xf numFmtId="49" fontId="13" fillId="33" borderId="40" xfId="0" applyNumberFormat="1" applyFont="1" applyFill="1" applyBorder="1" applyAlignment="1" quotePrefix="1">
      <alignment horizontal="center" vertical="center" wrapText="1"/>
    </xf>
    <xf numFmtId="191" fontId="13" fillId="33" borderId="53" xfId="0" applyNumberFormat="1" applyFont="1" applyFill="1" applyBorder="1" applyAlignment="1">
      <alignment horizontal="center" vertical="center" wrapText="1"/>
    </xf>
    <xf numFmtId="182" fontId="18" fillId="33" borderId="52" xfId="50" applyNumberFormat="1" applyFont="1" applyFill="1" applyBorder="1" applyAlignment="1" quotePrefix="1">
      <alignment horizontal="center" vertical="center" wrapText="1"/>
    </xf>
    <xf numFmtId="0" fontId="13" fillId="0" borderId="8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49" fontId="130" fillId="33" borderId="11" xfId="0" applyNumberFormat="1" applyFont="1" applyFill="1" applyBorder="1" applyAlignment="1">
      <alignment horizontal="center" vertical="center" wrapText="1"/>
    </xf>
    <xf numFmtId="49" fontId="130" fillId="33" borderId="11" xfId="0" applyNumberFormat="1" applyFont="1" applyFill="1" applyBorder="1" applyAlignment="1">
      <alignment horizontal="center" vertical="center" shrinkToFit="1"/>
    </xf>
    <xf numFmtId="49" fontId="128" fillId="33" borderId="11" xfId="0" applyNumberFormat="1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center" vertical="center" shrinkToFit="1"/>
    </xf>
    <xf numFmtId="49" fontId="12" fillId="33" borderId="11" xfId="0" applyNumberFormat="1" applyFont="1" applyFill="1" applyBorder="1" applyAlignment="1">
      <alignment horizontal="center" vertical="center" wrapText="1"/>
    </xf>
    <xf numFmtId="49" fontId="14" fillId="33" borderId="11" xfId="0" applyNumberFormat="1" applyFont="1" applyFill="1" applyBorder="1" applyAlignment="1">
      <alignment horizontal="center" vertical="center" wrapText="1"/>
    </xf>
    <xf numFmtId="49" fontId="14" fillId="33" borderId="55" xfId="0" applyNumberFormat="1" applyFont="1" applyFill="1" applyBorder="1" applyAlignment="1">
      <alignment horizontal="center" vertical="center" wrapText="1" shrinkToFit="1"/>
    </xf>
    <xf numFmtId="49" fontId="130" fillId="33" borderId="39" xfId="0" applyNumberFormat="1" applyFont="1" applyFill="1" applyBorder="1" applyAlignment="1">
      <alignment horizontal="center" vertical="center" wrapText="1"/>
    </xf>
    <xf numFmtId="49" fontId="128" fillId="33" borderId="39" xfId="0" applyNumberFormat="1" applyFont="1" applyFill="1" applyBorder="1" applyAlignment="1">
      <alignment horizontal="center" vertical="center" wrapText="1"/>
    </xf>
    <xf numFmtId="49" fontId="12" fillId="33" borderId="39" xfId="0" applyNumberFormat="1" applyFont="1" applyFill="1" applyBorder="1" applyAlignment="1">
      <alignment horizontal="center" vertical="center" wrapText="1" shrinkToFit="1"/>
    </xf>
    <xf numFmtId="49" fontId="12" fillId="33" borderId="39" xfId="0" applyNumberFormat="1" applyFont="1" applyFill="1" applyBorder="1" applyAlignment="1">
      <alignment horizontal="center" vertical="center" wrapText="1"/>
    </xf>
    <xf numFmtId="49" fontId="12" fillId="33" borderId="39" xfId="0" applyNumberFormat="1" applyFont="1" applyFill="1" applyBorder="1" applyAlignment="1">
      <alignment horizontal="center" vertical="center" shrinkToFit="1"/>
    </xf>
    <xf numFmtId="49" fontId="14" fillId="33" borderId="39" xfId="0" applyNumberFormat="1" applyFont="1" applyFill="1" applyBorder="1" applyAlignment="1">
      <alignment horizontal="center" vertical="center" wrapText="1"/>
    </xf>
    <xf numFmtId="49" fontId="14" fillId="33" borderId="39" xfId="0" applyNumberFormat="1" applyFont="1" applyFill="1" applyBorder="1" applyAlignment="1">
      <alignment horizontal="center" vertical="center" wrapText="1" shrinkToFit="1"/>
    </xf>
    <xf numFmtId="49" fontId="14" fillId="33" borderId="61" xfId="0" applyNumberFormat="1" applyFont="1" applyFill="1" applyBorder="1" applyAlignment="1">
      <alignment horizontal="center" vertical="center" shrinkToFit="1"/>
    </xf>
    <xf numFmtId="49" fontId="130" fillId="33" borderId="39" xfId="0" applyNumberFormat="1" applyFont="1" applyFill="1" applyBorder="1" applyAlignment="1">
      <alignment horizontal="center" vertical="center" wrapText="1" shrinkToFit="1"/>
    </xf>
    <xf numFmtId="0" fontId="130" fillId="33" borderId="62" xfId="0" applyFont="1" applyFill="1" applyBorder="1" applyAlignment="1">
      <alignment vertical="center" shrinkToFit="1"/>
    </xf>
    <xf numFmtId="0" fontId="131" fillId="33" borderId="15" xfId="0" applyFont="1" applyFill="1" applyBorder="1" applyAlignment="1">
      <alignment horizontal="center" vertical="center"/>
    </xf>
    <xf numFmtId="49" fontId="130" fillId="33" borderId="15" xfId="0" applyNumberFormat="1" applyFont="1" applyFill="1" applyBorder="1" applyAlignment="1">
      <alignment horizontal="center" vertical="center"/>
    </xf>
    <xf numFmtId="49" fontId="130" fillId="33" borderId="66" xfId="0" applyNumberFormat="1" applyFont="1" applyFill="1" applyBorder="1" applyAlignment="1">
      <alignment horizontal="center" vertical="center" wrapText="1"/>
    </xf>
    <xf numFmtId="49" fontId="130" fillId="33" borderId="55" xfId="0" applyNumberFormat="1" applyFont="1" applyFill="1" applyBorder="1" applyAlignment="1">
      <alignment horizontal="center" vertical="center" wrapText="1"/>
    </xf>
    <xf numFmtId="49" fontId="130" fillId="33" borderId="61" xfId="0" applyNumberFormat="1" applyFont="1" applyFill="1" applyBorder="1" applyAlignment="1">
      <alignment horizontal="center" vertical="center" wrapText="1"/>
    </xf>
    <xf numFmtId="49" fontId="130" fillId="33" borderId="54" xfId="0" applyNumberFormat="1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vertical="center" shrinkToFit="1"/>
    </xf>
    <xf numFmtId="49" fontId="12" fillId="0" borderId="47" xfId="0" applyNumberFormat="1" applyFont="1" applyFill="1" applyBorder="1" applyAlignment="1">
      <alignment horizontal="center" vertical="center"/>
    </xf>
    <xf numFmtId="0" fontId="12" fillId="0" borderId="76" xfId="0" applyFont="1" applyFill="1" applyBorder="1" applyAlignment="1">
      <alignment vertical="center" shrinkToFit="1"/>
    </xf>
    <xf numFmtId="0" fontId="13" fillId="0" borderId="65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vertical="center" shrinkToFit="1"/>
    </xf>
    <xf numFmtId="49" fontId="12" fillId="0" borderId="34" xfId="0" applyNumberFormat="1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vertical="center" shrinkToFit="1"/>
    </xf>
    <xf numFmtId="49" fontId="14" fillId="0" borderId="47" xfId="0" applyNumberFormat="1" applyFont="1" applyFill="1" applyBorder="1" applyAlignment="1">
      <alignment horizontal="center" vertical="center"/>
    </xf>
    <xf numFmtId="0" fontId="14" fillId="0" borderId="64" xfId="0" applyFont="1" applyFill="1" applyBorder="1" applyAlignment="1">
      <alignment vertical="center" shrinkToFit="1"/>
    </xf>
    <xf numFmtId="0" fontId="14" fillId="0" borderId="66" xfId="0" applyFont="1" applyFill="1" applyBorder="1" applyAlignment="1">
      <alignment vertical="center" shrinkToFit="1"/>
    </xf>
    <xf numFmtId="0" fontId="18" fillId="0" borderId="15" xfId="0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49" fontId="12" fillId="0" borderId="49" xfId="0" applyNumberFormat="1" applyFont="1" applyFill="1" applyBorder="1" applyAlignment="1">
      <alignment horizontal="center" vertical="center"/>
    </xf>
    <xf numFmtId="49" fontId="14" fillId="0" borderId="49" xfId="0" applyNumberFormat="1" applyFont="1" applyFill="1" applyBorder="1" applyAlignment="1">
      <alignment horizontal="center" vertical="center"/>
    </xf>
    <xf numFmtId="49" fontId="14" fillId="0" borderId="61" xfId="0" applyNumberFormat="1" applyFont="1" applyFill="1" applyBorder="1" applyAlignment="1">
      <alignment horizontal="center" vertical="center"/>
    </xf>
    <xf numFmtId="49" fontId="12" fillId="0" borderId="69" xfId="0" applyNumberFormat="1" applyFont="1" applyFill="1" applyBorder="1" applyAlignment="1">
      <alignment horizontal="center" vertical="center"/>
    </xf>
    <xf numFmtId="49" fontId="12" fillId="0" borderId="39" xfId="0" applyNumberFormat="1" applyFont="1" applyFill="1" applyBorder="1" applyAlignment="1">
      <alignment horizontal="center" vertical="center"/>
    </xf>
    <xf numFmtId="49" fontId="130" fillId="33" borderId="61" xfId="0" applyNumberFormat="1" applyFont="1" applyFill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49" fontId="12" fillId="0" borderId="85" xfId="0" applyNumberFormat="1" applyFont="1" applyFill="1" applyBorder="1" applyAlignment="1">
      <alignment horizontal="center" vertical="center"/>
    </xf>
    <xf numFmtId="49" fontId="14" fillId="0" borderId="85" xfId="0" applyNumberFormat="1" applyFont="1" applyFill="1" applyBorder="1" applyAlignment="1">
      <alignment horizontal="center" vertical="center"/>
    </xf>
    <xf numFmtId="49" fontId="14" fillId="33" borderId="53" xfId="0" applyNumberFormat="1" applyFont="1" applyFill="1" applyBorder="1" applyAlignment="1">
      <alignment horizontal="center" vertical="center" shrinkToFit="1"/>
    </xf>
    <xf numFmtId="49" fontId="14" fillId="0" borderId="66" xfId="0" applyNumberFormat="1" applyFont="1" applyFill="1" applyBorder="1" applyAlignment="1">
      <alignment horizontal="center" vertical="center"/>
    </xf>
    <xf numFmtId="49" fontId="14" fillId="33" borderId="54" xfId="0" applyNumberFormat="1" applyFont="1" applyFill="1" applyBorder="1" applyAlignment="1">
      <alignment horizontal="center" vertical="center" wrapText="1" shrinkToFit="1"/>
    </xf>
    <xf numFmtId="49" fontId="12" fillId="0" borderId="40" xfId="0" applyNumberFormat="1" applyFont="1" applyFill="1" applyBorder="1" applyAlignment="1">
      <alignment horizontal="center" vertical="center"/>
    </xf>
    <xf numFmtId="49" fontId="14" fillId="33" borderId="53" xfId="0" applyNumberFormat="1" applyFont="1" applyFill="1" applyBorder="1" applyAlignment="1">
      <alignment horizontal="center" vertical="center" wrapText="1"/>
    </xf>
    <xf numFmtId="49" fontId="128" fillId="33" borderId="53" xfId="0" applyNumberFormat="1" applyFont="1" applyFill="1" applyBorder="1" applyAlignment="1">
      <alignment horizontal="center" vertical="center" wrapText="1"/>
    </xf>
    <xf numFmtId="49" fontId="130" fillId="33" borderId="66" xfId="0" applyNumberFormat="1" applyFont="1" applyFill="1" applyBorder="1" applyAlignment="1">
      <alignment horizontal="center" vertical="center"/>
    </xf>
    <xf numFmtId="49" fontId="130" fillId="33" borderId="54" xfId="0" applyNumberFormat="1" applyFont="1" applyFill="1" applyBorder="1" applyAlignment="1">
      <alignment horizontal="center" vertical="center" wrapText="1"/>
    </xf>
    <xf numFmtId="49" fontId="14" fillId="33" borderId="40" xfId="0" applyNumberFormat="1" applyFont="1" applyFill="1" applyBorder="1" applyAlignment="1">
      <alignment horizontal="center" vertical="center" wrapText="1" shrinkToFit="1"/>
    </xf>
    <xf numFmtId="49" fontId="14" fillId="33" borderId="66" xfId="0" applyNumberFormat="1" applyFont="1" applyFill="1" applyBorder="1" applyAlignment="1">
      <alignment horizontal="center" vertical="center" shrinkToFit="1"/>
    </xf>
    <xf numFmtId="0" fontId="49" fillId="0" borderId="82" xfId="0" applyFont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0" fontId="28" fillId="0" borderId="36" xfId="0" applyFont="1" applyFill="1" applyBorder="1" applyAlignment="1">
      <alignment vertical="center" shrinkToFit="1"/>
    </xf>
    <xf numFmtId="0" fontId="13" fillId="0" borderId="57" xfId="0" applyFont="1" applyFill="1" applyBorder="1" applyAlignment="1">
      <alignment horizontal="center" vertical="center"/>
    </xf>
    <xf numFmtId="49" fontId="135" fillId="33" borderId="39" xfId="0" applyNumberFormat="1" applyFont="1" applyFill="1" applyBorder="1" applyAlignment="1">
      <alignment horizontal="center" vertical="center" wrapText="1"/>
    </xf>
    <xf numFmtId="49" fontId="135" fillId="33" borderId="49" xfId="0" applyNumberFormat="1" applyFont="1" applyFill="1" applyBorder="1" applyAlignment="1">
      <alignment horizontal="center" vertical="center" shrinkToFit="1"/>
    </xf>
    <xf numFmtId="0" fontId="13" fillId="0" borderId="37" xfId="0" applyFont="1" applyBorder="1" applyAlignment="1">
      <alignment horizontal="center" vertical="center"/>
    </xf>
    <xf numFmtId="49" fontId="13" fillId="0" borderId="58" xfId="0" applyNumberFormat="1" applyFont="1" applyFill="1" applyBorder="1" applyAlignment="1">
      <alignment horizontal="center" vertical="center"/>
    </xf>
    <xf numFmtId="49" fontId="131" fillId="33" borderId="39" xfId="0" applyNumberFormat="1" applyFont="1" applyFill="1" applyBorder="1" applyAlignment="1">
      <alignment horizontal="center" vertical="center"/>
    </xf>
    <xf numFmtId="49" fontId="131" fillId="33" borderId="58" xfId="0" applyNumberFormat="1" applyFont="1" applyFill="1" applyBorder="1" applyAlignment="1">
      <alignment horizontal="center" vertical="center"/>
    </xf>
    <xf numFmtId="49" fontId="136" fillId="33" borderId="61" xfId="0" applyNumberFormat="1" applyFont="1" applyFill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49" fontId="131" fillId="33" borderId="85" xfId="0" applyNumberFormat="1" applyFont="1" applyFill="1" applyBorder="1" applyAlignment="1">
      <alignment horizontal="center" vertical="center"/>
    </xf>
    <xf numFmtId="49" fontId="131" fillId="33" borderId="47" xfId="0" applyNumberFormat="1" applyFont="1" applyFill="1" applyBorder="1" applyAlignment="1">
      <alignment horizontal="center" vertical="center"/>
    </xf>
    <xf numFmtId="49" fontId="135" fillId="33" borderId="50" xfId="0" applyNumberFormat="1" applyFont="1" applyFill="1" applyBorder="1" applyAlignment="1">
      <alignment horizontal="center" vertical="center" wrapText="1" shrinkToFit="1"/>
    </xf>
    <xf numFmtId="49" fontId="136" fillId="33" borderId="66" xfId="0" applyNumberFormat="1" applyFont="1" applyFill="1" applyBorder="1" applyAlignment="1">
      <alignment horizontal="center" vertical="center"/>
    </xf>
    <xf numFmtId="49" fontId="131" fillId="33" borderId="40" xfId="0" applyNumberFormat="1" applyFont="1" applyFill="1" applyBorder="1" applyAlignment="1">
      <alignment horizontal="center" vertical="center"/>
    </xf>
    <xf numFmtId="49" fontId="136" fillId="33" borderId="15" xfId="0" applyNumberFormat="1" applyFont="1" applyFill="1" applyBorder="1" applyAlignment="1">
      <alignment horizontal="center" vertical="center" wrapText="1"/>
    </xf>
    <xf numFmtId="49" fontId="135" fillId="33" borderId="22" xfId="0" applyNumberFormat="1" applyFont="1" applyFill="1" applyBorder="1" applyAlignment="1">
      <alignment horizontal="center" vertical="center" shrinkToFit="1"/>
    </xf>
    <xf numFmtId="0" fontId="135" fillId="33" borderId="74" xfId="0" applyFont="1" applyFill="1" applyBorder="1" applyAlignment="1">
      <alignment horizontal="center" vertical="center"/>
    </xf>
    <xf numFmtId="49" fontId="135" fillId="33" borderId="16" xfId="0" applyNumberFormat="1" applyFont="1" applyFill="1" applyBorder="1" applyAlignment="1">
      <alignment horizontal="center" vertical="center" wrapText="1"/>
    </xf>
    <xf numFmtId="49" fontId="135" fillId="33" borderId="45" xfId="0" applyNumberFormat="1" applyFont="1" applyFill="1" applyBorder="1" applyAlignment="1">
      <alignment horizontal="center" vertical="center" shrinkToFit="1"/>
    </xf>
    <xf numFmtId="0" fontId="135" fillId="33" borderId="50" xfId="0" applyFont="1" applyFill="1" applyBorder="1" applyAlignment="1">
      <alignment horizontal="center" vertical="center"/>
    </xf>
    <xf numFmtId="0" fontId="12" fillId="0" borderId="82" xfId="0" applyFont="1" applyBorder="1" applyAlignment="1">
      <alignment horizontal="center" vertical="center"/>
    </xf>
    <xf numFmtId="49" fontId="18" fillId="0" borderId="74" xfId="0" applyNumberFormat="1" applyFont="1" applyFill="1" applyBorder="1" applyAlignment="1">
      <alignment horizontal="center" vertical="center" wrapText="1" shrinkToFit="1"/>
    </xf>
    <xf numFmtId="0" fontId="13" fillId="0" borderId="19" xfId="0" applyFont="1" applyBorder="1" applyAlignment="1">
      <alignment horizontal="center" vertical="center"/>
    </xf>
    <xf numFmtId="0" fontId="13" fillId="0" borderId="75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81" xfId="0" applyFont="1" applyFill="1" applyBorder="1" applyAlignment="1">
      <alignment horizontal="center" vertical="center"/>
    </xf>
    <xf numFmtId="0" fontId="18" fillId="0" borderId="58" xfId="0" applyFont="1" applyFill="1" applyBorder="1" applyAlignment="1">
      <alignment horizontal="center" vertical="center" shrinkToFit="1"/>
    </xf>
    <xf numFmtId="0" fontId="13" fillId="0" borderId="61" xfId="0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horizontal="center" vertical="center"/>
    </xf>
    <xf numFmtId="49" fontId="18" fillId="0" borderId="48" xfId="0" applyNumberFormat="1" applyFont="1" applyFill="1" applyBorder="1" applyAlignment="1">
      <alignment horizontal="center" vertical="center" wrapText="1" shrinkToFit="1"/>
    </xf>
    <xf numFmtId="49" fontId="13" fillId="0" borderId="86" xfId="0" applyNumberFormat="1" applyFont="1" applyFill="1" applyBorder="1" applyAlignment="1">
      <alignment horizontal="center" vertical="center" wrapText="1" shrinkToFit="1"/>
    </xf>
    <xf numFmtId="49" fontId="18" fillId="0" borderId="49" xfId="0" applyNumberFormat="1" applyFont="1" applyFill="1" applyBorder="1" applyAlignment="1">
      <alignment horizontal="center" vertical="center" wrapText="1" shrinkToFit="1"/>
    </xf>
    <xf numFmtId="49" fontId="18" fillId="0" borderId="69" xfId="0" applyNumberFormat="1" applyFont="1" applyFill="1" applyBorder="1" applyAlignment="1">
      <alignment horizontal="center" vertical="center" wrapText="1" shrinkToFit="1"/>
    </xf>
    <xf numFmtId="0" fontId="13" fillId="0" borderId="30" xfId="0" applyFont="1" applyFill="1" applyBorder="1" applyAlignment="1">
      <alignment horizontal="center" vertical="center"/>
    </xf>
    <xf numFmtId="49" fontId="18" fillId="0" borderId="45" xfId="0" applyNumberFormat="1" applyFont="1" applyFill="1" applyBorder="1" applyAlignment="1">
      <alignment horizontal="center" vertical="center" wrapText="1" shrinkToFit="1"/>
    </xf>
    <xf numFmtId="49" fontId="13" fillId="0" borderId="62" xfId="0" applyNumberFormat="1" applyFont="1" applyFill="1" applyBorder="1" applyAlignment="1">
      <alignment horizontal="center" vertical="center" wrapText="1" shrinkToFit="1"/>
    </xf>
    <xf numFmtId="49" fontId="18" fillId="0" borderId="76" xfId="0" applyNumberFormat="1" applyFont="1" applyFill="1" applyBorder="1" applyAlignment="1">
      <alignment horizontal="center" vertical="center" wrapText="1" shrinkToFit="1"/>
    </xf>
    <xf numFmtId="49" fontId="27" fillId="0" borderId="13" xfId="0" applyNumberFormat="1" applyFont="1" applyFill="1" applyBorder="1" applyAlignment="1">
      <alignment horizontal="center" vertical="center" wrapText="1"/>
    </xf>
    <xf numFmtId="49" fontId="27" fillId="0" borderId="33" xfId="0" applyNumberFormat="1" applyFont="1" applyFill="1" applyBorder="1" applyAlignment="1">
      <alignment horizontal="center" vertical="center" wrapText="1"/>
    </xf>
    <xf numFmtId="49" fontId="28" fillId="0" borderId="74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49" fontId="28" fillId="0" borderId="22" xfId="0" applyNumberFormat="1" applyFont="1" applyFill="1" applyBorder="1" applyAlignment="1">
      <alignment horizontal="center" vertical="center" wrapText="1"/>
    </xf>
    <xf numFmtId="49" fontId="27" fillId="0" borderId="22" xfId="0" applyNumberFormat="1" applyFont="1" applyFill="1" applyBorder="1" applyAlignment="1">
      <alignment horizontal="center" vertical="center" wrapText="1"/>
    </xf>
    <xf numFmtId="49" fontId="28" fillId="0" borderId="60" xfId="0" applyNumberFormat="1" applyFont="1" applyFill="1" applyBorder="1" applyAlignment="1">
      <alignment horizontal="center" vertical="center"/>
    </xf>
    <xf numFmtId="0" fontId="27" fillId="0" borderId="69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/>
    </xf>
    <xf numFmtId="0" fontId="28" fillId="0" borderId="5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49" fontId="28" fillId="0" borderId="39" xfId="0" applyNumberFormat="1" applyFont="1" applyFill="1" applyBorder="1" applyAlignment="1">
      <alignment horizontal="center" vertical="center"/>
    </xf>
    <xf numFmtId="49" fontId="28" fillId="0" borderId="70" xfId="0" applyNumberFormat="1" applyFont="1" applyFill="1" applyBorder="1" applyAlignment="1">
      <alignment horizontal="center" vertical="center"/>
    </xf>
    <xf numFmtId="49" fontId="27" fillId="0" borderId="50" xfId="0" applyNumberFormat="1" applyFont="1" applyFill="1" applyBorder="1" applyAlignment="1">
      <alignment horizontal="center" vertical="center" wrapText="1"/>
    </xf>
    <xf numFmtId="49" fontId="28" fillId="0" borderId="54" xfId="0" applyNumberFormat="1" applyFont="1" applyFill="1" applyBorder="1" applyAlignment="1">
      <alignment horizontal="center" vertical="center"/>
    </xf>
    <xf numFmtId="49" fontId="28" fillId="0" borderId="60" xfId="0" applyNumberFormat="1" applyFont="1" applyFill="1" applyBorder="1" applyAlignment="1">
      <alignment horizontal="center" vertical="center" wrapText="1"/>
    </xf>
    <xf numFmtId="49" fontId="27" fillId="0" borderId="76" xfId="0" applyNumberFormat="1" applyFont="1" applyFill="1" applyBorder="1" applyAlignment="1">
      <alignment horizontal="center" vertical="center" wrapText="1"/>
    </xf>
    <xf numFmtId="49" fontId="28" fillId="0" borderId="45" xfId="0" applyNumberFormat="1" applyFont="1" applyFill="1" applyBorder="1" applyAlignment="1">
      <alignment horizontal="center" vertical="center" wrapText="1"/>
    </xf>
    <xf numFmtId="49" fontId="28" fillId="0" borderId="36" xfId="0" applyNumberFormat="1" applyFont="1" applyFill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49" fontId="27" fillId="0" borderId="16" xfId="0" applyNumberFormat="1" applyFont="1" applyFill="1" applyBorder="1" applyAlignment="1">
      <alignment horizontal="center" vertical="center" wrapText="1"/>
    </xf>
    <xf numFmtId="49" fontId="28" fillId="0" borderId="47" xfId="0" applyNumberFormat="1" applyFont="1" applyFill="1" applyBorder="1" applyAlignment="1">
      <alignment horizontal="center" vertical="center"/>
    </xf>
    <xf numFmtId="49" fontId="27" fillId="0" borderId="65" xfId="0" applyNumberFormat="1" applyFont="1" applyFill="1" applyBorder="1" applyAlignment="1">
      <alignment horizontal="center" vertical="center" wrapText="1"/>
    </xf>
    <xf numFmtId="49" fontId="28" fillId="0" borderId="47" xfId="0" applyNumberFormat="1" applyFont="1" applyFill="1" applyBorder="1" applyAlignment="1">
      <alignment horizontal="center" vertical="center" wrapText="1"/>
    </xf>
    <xf numFmtId="49" fontId="28" fillId="0" borderId="34" xfId="0" applyNumberFormat="1" applyFont="1" applyFill="1" applyBorder="1" applyAlignment="1">
      <alignment horizontal="center" vertical="center" wrapText="1"/>
    </xf>
    <xf numFmtId="49" fontId="27" fillId="0" borderId="34" xfId="0" applyNumberFormat="1" applyFont="1" applyFill="1" applyBorder="1" applyAlignment="1">
      <alignment horizontal="center" vertical="center" wrapText="1"/>
    </xf>
    <xf numFmtId="0" fontId="13" fillId="0" borderId="82" xfId="0" applyFont="1" applyBorder="1" applyAlignment="1">
      <alignment horizontal="center" vertical="center"/>
    </xf>
    <xf numFmtId="0" fontId="5" fillId="0" borderId="19" xfId="62" applyFont="1" applyBorder="1" applyAlignment="1">
      <alignment horizontal="center" vertical="center"/>
      <protection/>
    </xf>
    <xf numFmtId="49" fontId="20" fillId="0" borderId="19" xfId="62" applyNumberFormat="1" applyFont="1" applyBorder="1" applyAlignment="1">
      <alignment horizontal="center" vertical="center" wrapText="1"/>
      <protection/>
    </xf>
    <xf numFmtId="0" fontId="13" fillId="0" borderId="38" xfId="62" applyFont="1" applyBorder="1" applyAlignment="1">
      <alignment horizontal="center" vertical="center"/>
      <protection/>
    </xf>
    <xf numFmtId="0" fontId="13" fillId="0" borderId="14" xfId="62" applyFont="1" applyBorder="1" applyAlignment="1">
      <alignment horizontal="center" vertical="center"/>
      <protection/>
    </xf>
    <xf numFmtId="0" fontId="5" fillId="0" borderId="82" xfId="62" applyFont="1" applyBorder="1" applyAlignment="1">
      <alignment horizontal="center" vertical="center"/>
      <protection/>
    </xf>
    <xf numFmtId="49" fontId="15" fillId="0" borderId="82" xfId="62" applyNumberFormat="1" applyFont="1" applyBorder="1" applyAlignment="1">
      <alignment horizontal="center" vertical="center" wrapText="1"/>
      <protection/>
    </xf>
    <xf numFmtId="49" fontId="20" fillId="0" borderId="82" xfId="62" applyNumberFormat="1" applyFont="1" applyBorder="1" applyAlignment="1">
      <alignment horizontal="center" vertical="center" wrapText="1"/>
      <protection/>
    </xf>
    <xf numFmtId="0" fontId="5" fillId="0" borderId="14" xfId="62" applyFont="1" applyBorder="1" applyAlignment="1">
      <alignment horizontal="center" vertical="center"/>
      <protection/>
    </xf>
    <xf numFmtId="49" fontId="20" fillId="0" borderId="14" xfId="62" applyNumberFormat="1" applyFont="1" applyBorder="1" applyAlignment="1">
      <alignment horizontal="center" vertical="center" wrapText="1"/>
      <protection/>
    </xf>
    <xf numFmtId="0" fontId="12" fillId="33" borderId="45" xfId="0" applyFont="1" applyFill="1" applyBorder="1" applyAlignment="1">
      <alignment vertical="center" shrinkToFit="1"/>
    </xf>
    <xf numFmtId="0" fontId="13" fillId="33" borderId="47" xfId="0" applyFont="1" applyFill="1" applyBorder="1" applyAlignment="1">
      <alignment horizontal="center" vertical="center"/>
    </xf>
    <xf numFmtId="49" fontId="12" fillId="33" borderId="49" xfId="0" applyNumberFormat="1" applyFont="1" applyFill="1" applyBorder="1" applyAlignment="1">
      <alignment horizontal="center" vertical="center"/>
    </xf>
    <xf numFmtId="49" fontId="138" fillId="33" borderId="11" xfId="0" applyNumberFormat="1" applyFont="1" applyFill="1" applyBorder="1" applyAlignment="1">
      <alignment horizontal="center" vertical="center" wrapText="1" shrinkToFit="1"/>
    </xf>
    <xf numFmtId="49" fontId="138" fillId="33" borderId="13" xfId="0" applyNumberFormat="1" applyFont="1" applyFill="1" applyBorder="1" applyAlignment="1">
      <alignment horizontal="center" vertical="center" wrapText="1" shrinkToFit="1"/>
    </xf>
    <xf numFmtId="49" fontId="138" fillId="33" borderId="74" xfId="0" applyNumberFormat="1" applyFont="1" applyFill="1" applyBorder="1" applyAlignment="1">
      <alignment horizontal="center" vertical="center" wrapText="1" shrinkToFit="1"/>
    </xf>
    <xf numFmtId="49" fontId="138" fillId="33" borderId="47" xfId="0" applyNumberFormat="1" applyFont="1" applyFill="1" applyBorder="1" applyAlignment="1">
      <alignment horizontal="center" vertical="center" wrapText="1" shrinkToFit="1"/>
    </xf>
    <xf numFmtId="49" fontId="138" fillId="33" borderId="22" xfId="0" applyNumberFormat="1" applyFont="1" applyFill="1" applyBorder="1" applyAlignment="1">
      <alignment horizontal="center" vertical="center" wrapText="1" shrinkToFit="1"/>
    </xf>
    <xf numFmtId="49" fontId="138" fillId="33" borderId="34" xfId="0" applyNumberFormat="1" applyFont="1" applyFill="1" applyBorder="1" applyAlignment="1">
      <alignment horizontal="center" vertical="center" wrapText="1" shrinkToFit="1"/>
    </xf>
    <xf numFmtId="49" fontId="1" fillId="0" borderId="19" xfId="62" applyNumberFormat="1" applyFont="1" applyBorder="1" applyAlignment="1">
      <alignment horizontal="center" vertical="center" wrapText="1"/>
      <protection/>
    </xf>
    <xf numFmtId="49" fontId="1" fillId="0" borderId="14" xfId="62" applyNumberFormat="1" applyFont="1" applyBorder="1" applyAlignment="1">
      <alignment horizontal="center" vertical="center" wrapText="1"/>
      <protection/>
    </xf>
    <xf numFmtId="49" fontId="139" fillId="33" borderId="46" xfId="0" applyNumberFormat="1" applyFont="1" applyFill="1" applyBorder="1" applyAlignment="1">
      <alignment horizontal="center" vertical="center" wrapText="1"/>
    </xf>
    <xf numFmtId="49" fontId="24" fillId="33" borderId="40" xfId="0" applyNumberFormat="1" applyFont="1" applyFill="1" applyBorder="1" applyAlignment="1">
      <alignment horizontal="center" vertical="center" wrapText="1" shrinkToFit="1"/>
    </xf>
    <xf numFmtId="49" fontId="24" fillId="33" borderId="39" xfId="0" applyNumberFormat="1" applyFont="1" applyFill="1" applyBorder="1" applyAlignment="1">
      <alignment horizontal="center" vertical="center" wrapText="1" shrinkToFit="1"/>
    </xf>
    <xf numFmtId="49" fontId="24" fillId="33" borderId="40" xfId="0" applyNumberFormat="1" applyFont="1" applyFill="1" applyBorder="1" applyAlignment="1">
      <alignment horizontal="center" vertical="center" wrapText="1"/>
    </xf>
    <xf numFmtId="49" fontId="24" fillId="33" borderId="39" xfId="0" applyNumberFormat="1" applyFont="1" applyFill="1" applyBorder="1" applyAlignment="1">
      <alignment horizontal="center" vertical="center" wrapText="1"/>
    </xf>
    <xf numFmtId="49" fontId="140" fillId="33" borderId="40" xfId="0" applyNumberFormat="1" applyFont="1" applyFill="1" applyBorder="1" applyAlignment="1">
      <alignment horizontal="center" vertical="center" wrapText="1" shrinkToFit="1"/>
    </xf>
    <xf numFmtId="49" fontId="140" fillId="33" borderId="39" xfId="0" applyNumberFormat="1" applyFont="1" applyFill="1" applyBorder="1" applyAlignment="1">
      <alignment horizontal="center" vertical="center" wrapText="1" shrinkToFit="1"/>
    </xf>
    <xf numFmtId="49" fontId="33" fillId="0" borderId="63" xfId="0" applyNumberFormat="1" applyFont="1" applyFill="1" applyBorder="1" applyAlignment="1">
      <alignment horizontal="center" vertical="center" wrapText="1"/>
    </xf>
    <xf numFmtId="49" fontId="33" fillId="0" borderId="85" xfId="0" applyNumberFormat="1" applyFont="1" applyFill="1" applyBorder="1" applyAlignment="1">
      <alignment horizontal="center" vertical="center"/>
    </xf>
    <xf numFmtId="185" fontId="13" fillId="0" borderId="85" xfId="0" applyNumberFormat="1" applyFont="1" applyFill="1" applyBorder="1" applyAlignment="1">
      <alignment horizontal="center" vertical="center"/>
    </xf>
    <xf numFmtId="185" fontId="13" fillId="0" borderId="47" xfId="0" applyNumberFormat="1" applyFont="1" applyFill="1" applyBorder="1" applyAlignment="1">
      <alignment horizontal="center" vertical="center"/>
    </xf>
    <xf numFmtId="185" fontId="28" fillId="0" borderId="67" xfId="0" applyNumberFormat="1" applyFont="1" applyFill="1" applyBorder="1" applyAlignment="1">
      <alignment horizontal="center" vertical="center"/>
    </xf>
    <xf numFmtId="185" fontId="28" fillId="0" borderId="57" xfId="0" applyNumberFormat="1" applyFont="1" applyFill="1" applyBorder="1" applyAlignment="1">
      <alignment horizontal="center" vertical="center"/>
    </xf>
    <xf numFmtId="0" fontId="141" fillId="0" borderId="0" xfId="0" applyFont="1" applyAlignment="1">
      <alignment/>
    </xf>
    <xf numFmtId="185" fontId="12" fillId="0" borderId="38" xfId="62" applyNumberFormat="1" applyFont="1" applyBorder="1" applyAlignment="1">
      <alignment horizontal="center" vertical="center"/>
      <protection/>
    </xf>
    <xf numFmtId="185" fontId="12" fillId="0" borderId="14" xfId="62" applyNumberFormat="1" applyFont="1" applyBorder="1" applyAlignment="1">
      <alignment horizontal="center" vertical="center"/>
      <protection/>
    </xf>
    <xf numFmtId="185" fontId="128" fillId="33" borderId="38" xfId="62" applyNumberFormat="1" applyFont="1" applyFill="1" applyBorder="1" applyAlignment="1">
      <alignment horizontal="center" vertical="center"/>
      <protection/>
    </xf>
    <xf numFmtId="185" fontId="128" fillId="33" borderId="14" xfId="62" applyNumberFormat="1" applyFont="1" applyFill="1" applyBorder="1" applyAlignment="1">
      <alignment horizontal="center" vertical="center"/>
      <protection/>
    </xf>
    <xf numFmtId="185" fontId="10" fillId="0" borderId="36" xfId="0" applyNumberFormat="1" applyFont="1" applyFill="1" applyBorder="1" applyAlignment="1">
      <alignment horizontal="center" vertical="center" shrinkToFit="1"/>
    </xf>
    <xf numFmtId="185" fontId="18" fillId="0" borderId="0" xfId="0" applyNumberFormat="1" applyFont="1" applyFill="1" applyBorder="1" applyAlignment="1">
      <alignment horizontal="center" vertical="center" shrinkToFit="1"/>
    </xf>
    <xf numFmtId="185" fontId="13" fillId="0" borderId="62" xfId="0" applyNumberFormat="1" applyFont="1" applyFill="1" applyBorder="1" applyAlignment="1">
      <alignment horizontal="center" vertical="center" shrinkToFit="1"/>
    </xf>
    <xf numFmtId="185" fontId="13" fillId="0" borderId="60" xfId="0" applyNumberFormat="1" applyFont="1" applyFill="1" applyBorder="1" applyAlignment="1">
      <alignment horizontal="center" vertical="center" shrinkToFit="1"/>
    </xf>
    <xf numFmtId="49" fontId="24" fillId="33" borderId="11" xfId="0" applyNumberFormat="1" applyFont="1" applyFill="1" applyBorder="1" applyAlignment="1">
      <alignment horizontal="center" vertical="center" shrinkToFit="1"/>
    </xf>
    <xf numFmtId="49" fontId="24" fillId="33" borderId="11" xfId="0" applyNumberFormat="1" applyFont="1" applyFill="1" applyBorder="1" applyAlignment="1">
      <alignment horizontal="center" vertical="center"/>
    </xf>
    <xf numFmtId="49" fontId="24" fillId="33" borderId="11" xfId="0" applyNumberFormat="1" applyFont="1" applyFill="1" applyBorder="1" applyAlignment="1">
      <alignment horizontal="center" vertical="center" wrapText="1"/>
    </xf>
    <xf numFmtId="49" fontId="140" fillId="33" borderId="11" xfId="0" applyNumberFormat="1" applyFont="1" applyFill="1" applyBorder="1" applyAlignment="1">
      <alignment horizontal="center" vertical="center"/>
    </xf>
    <xf numFmtId="49" fontId="140" fillId="33" borderId="11" xfId="0" applyNumberFormat="1" applyFont="1" applyFill="1" applyBorder="1" applyAlignment="1">
      <alignment horizontal="center" vertical="center" shrinkToFit="1"/>
    </xf>
    <xf numFmtId="49" fontId="13" fillId="0" borderId="67" xfId="0" applyNumberFormat="1" applyFont="1" applyBorder="1" applyAlignment="1">
      <alignment horizontal="center" vertical="center"/>
    </xf>
    <xf numFmtId="49" fontId="13" fillId="0" borderId="57" xfId="0" applyNumberFormat="1" applyFont="1" applyBorder="1" applyAlignment="1">
      <alignment horizontal="center" vertical="center"/>
    </xf>
    <xf numFmtId="49" fontId="18" fillId="33" borderId="36" xfId="0" applyNumberFormat="1" applyFont="1" applyFill="1" applyBorder="1" applyAlignment="1">
      <alignment horizontal="center" vertical="center"/>
    </xf>
    <xf numFmtId="49" fontId="33" fillId="0" borderId="16" xfId="0" applyNumberFormat="1" applyFont="1" applyBorder="1" applyAlignment="1">
      <alignment horizontal="center" vertical="center"/>
    </xf>
    <xf numFmtId="49" fontId="18" fillId="33" borderId="32" xfId="0" applyNumberFormat="1" applyFont="1" applyFill="1" applyBorder="1" applyAlignment="1">
      <alignment horizontal="center" vertical="center"/>
    </xf>
    <xf numFmtId="49" fontId="33" fillId="0" borderId="34" xfId="0" applyNumberFormat="1" applyFont="1" applyBorder="1" applyAlignment="1">
      <alignment horizontal="center" vertical="center"/>
    </xf>
    <xf numFmtId="49" fontId="18" fillId="33" borderId="57" xfId="0" applyNumberFormat="1" applyFont="1" applyFill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132" fillId="0" borderId="51" xfId="0" applyNumberFormat="1" applyFont="1" applyBorder="1" applyAlignment="1">
      <alignment horizontal="center" vertical="center" shrinkToFit="1"/>
    </xf>
    <xf numFmtId="49" fontId="132" fillId="0" borderId="73" xfId="0" applyNumberFormat="1" applyFont="1" applyBorder="1" applyAlignment="1">
      <alignment horizontal="center" vertical="center" shrinkToFit="1"/>
    </xf>
    <xf numFmtId="49" fontId="132" fillId="0" borderId="65" xfId="0" applyNumberFormat="1" applyFont="1" applyBorder="1" applyAlignment="1">
      <alignment horizontal="center" vertical="center" shrinkToFit="1"/>
    </xf>
    <xf numFmtId="49" fontId="132" fillId="0" borderId="72" xfId="0" applyNumberFormat="1" applyFont="1" applyBorder="1" applyAlignment="1">
      <alignment horizontal="center" vertical="center" shrinkToFit="1"/>
    </xf>
    <xf numFmtId="49" fontId="132" fillId="0" borderId="38" xfId="0" applyNumberFormat="1" applyFont="1" applyBorder="1" applyAlignment="1">
      <alignment horizontal="center" vertical="center" shrinkToFit="1"/>
    </xf>
    <xf numFmtId="49" fontId="132" fillId="0" borderId="14" xfId="0" applyNumberFormat="1" applyFont="1" applyBorder="1" applyAlignment="1">
      <alignment horizontal="center" vertical="center" shrinkToFit="1"/>
    </xf>
    <xf numFmtId="49" fontId="132" fillId="0" borderId="66" xfId="0" applyNumberFormat="1" applyFont="1" applyBorder="1" applyAlignment="1">
      <alignment horizontal="center" vertical="center" shrinkToFit="1"/>
    </xf>
    <xf numFmtId="49" fontId="132" fillId="0" borderId="15" xfId="0" applyNumberFormat="1" applyFont="1" applyBorder="1" applyAlignment="1">
      <alignment horizontal="center" vertical="center" shrinkToFit="1"/>
    </xf>
    <xf numFmtId="49" fontId="134" fillId="0" borderId="77" xfId="0" applyNumberFormat="1" applyFont="1" applyBorder="1" applyAlignment="1">
      <alignment horizontal="center" vertical="center" shrinkToFit="1"/>
    </xf>
    <xf numFmtId="49" fontId="134" fillId="0" borderId="78" xfId="0" applyNumberFormat="1" applyFont="1" applyBorder="1" applyAlignment="1">
      <alignment horizontal="center" vertical="center" shrinkToFit="1"/>
    </xf>
    <xf numFmtId="49" fontId="134" fillId="0" borderId="71" xfId="0" applyNumberFormat="1" applyFont="1" applyBorder="1" applyAlignment="1">
      <alignment horizontal="center" vertical="center" wrapText="1"/>
    </xf>
    <xf numFmtId="49" fontId="131" fillId="0" borderId="77" xfId="0" applyNumberFormat="1" applyFont="1" applyBorder="1" applyAlignment="1">
      <alignment horizontal="center" vertical="center" shrinkToFit="1"/>
    </xf>
    <xf numFmtId="49" fontId="131" fillId="0" borderId="78" xfId="0" applyNumberFormat="1" applyFont="1" applyBorder="1" applyAlignment="1">
      <alignment horizontal="center" vertical="center" shrinkToFit="1"/>
    </xf>
    <xf numFmtId="49" fontId="131" fillId="0" borderId="71" xfId="0" applyNumberFormat="1" applyFont="1" applyBorder="1" applyAlignment="1">
      <alignment horizontal="center" vertical="center" wrapText="1"/>
    </xf>
    <xf numFmtId="185" fontId="133" fillId="33" borderId="38" xfId="0" applyNumberFormat="1" applyFont="1" applyFill="1" applyBorder="1" applyAlignment="1">
      <alignment horizontal="center" vertical="center" shrinkToFit="1"/>
    </xf>
    <xf numFmtId="185" fontId="133" fillId="33" borderId="14" xfId="0" applyNumberFormat="1" applyFont="1" applyFill="1" applyBorder="1" applyAlignment="1">
      <alignment horizontal="center" vertical="center" shrinkToFit="1"/>
    </xf>
    <xf numFmtId="185" fontId="133" fillId="33" borderId="51" xfId="0" applyNumberFormat="1" applyFont="1" applyFill="1" applyBorder="1" applyAlignment="1">
      <alignment horizontal="center" vertical="center" shrinkToFit="1"/>
    </xf>
    <xf numFmtId="185" fontId="133" fillId="33" borderId="65" xfId="0" applyNumberFormat="1" applyFont="1" applyFill="1" applyBorder="1" applyAlignment="1">
      <alignment horizontal="center" vertical="center" shrinkToFit="1"/>
    </xf>
    <xf numFmtId="49" fontId="133" fillId="33" borderId="72" xfId="0" applyNumberFormat="1" applyFont="1" applyFill="1" applyBorder="1" applyAlignment="1">
      <alignment horizontal="center" vertical="center" shrinkToFit="1"/>
    </xf>
    <xf numFmtId="185" fontId="133" fillId="33" borderId="77" xfId="0" applyNumberFormat="1" applyFont="1" applyFill="1" applyBorder="1" applyAlignment="1">
      <alignment horizontal="center" vertical="center" shrinkToFit="1"/>
    </xf>
    <xf numFmtId="185" fontId="133" fillId="33" borderId="78" xfId="0" applyNumberFormat="1" applyFont="1" applyFill="1" applyBorder="1" applyAlignment="1">
      <alignment horizontal="center" vertical="center" shrinkToFit="1"/>
    </xf>
    <xf numFmtId="49" fontId="4" fillId="0" borderId="62" xfId="0" applyNumberFormat="1" applyFont="1" applyFill="1" applyBorder="1" applyAlignment="1">
      <alignment horizontal="center" vertical="center" wrapText="1" shrinkToFit="1"/>
    </xf>
    <xf numFmtId="49" fontId="4" fillId="0" borderId="60" xfId="0" applyNumberFormat="1" applyFont="1" applyFill="1" applyBorder="1" applyAlignment="1">
      <alignment horizontal="center" vertical="center" wrapText="1" shrinkToFit="1"/>
    </xf>
    <xf numFmtId="49" fontId="48" fillId="0" borderId="13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28" fillId="0" borderId="62" xfId="0" applyFont="1" applyFill="1" applyBorder="1" applyAlignment="1">
      <alignment vertical="center" shrinkToFit="1"/>
    </xf>
    <xf numFmtId="0" fontId="13" fillId="0" borderId="55" xfId="0" applyFont="1" applyFill="1" applyBorder="1" applyAlignment="1">
      <alignment horizontal="center" vertical="center"/>
    </xf>
    <xf numFmtId="49" fontId="13" fillId="0" borderId="61" xfId="0" applyNumberFormat="1" applyFont="1" applyFill="1" applyBorder="1" applyAlignment="1">
      <alignment horizontal="center" vertical="center"/>
    </xf>
    <xf numFmtId="49" fontId="13" fillId="0" borderId="66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/>
    </xf>
    <xf numFmtId="49" fontId="28" fillId="0" borderId="62" xfId="0" applyNumberFormat="1" applyFont="1" applyFill="1" applyBorder="1" applyAlignment="1">
      <alignment horizontal="center" vertical="center"/>
    </xf>
    <xf numFmtId="49" fontId="28" fillId="0" borderId="15" xfId="0" applyNumberFormat="1" applyFont="1" applyFill="1" applyBorder="1" applyAlignment="1">
      <alignment horizontal="center" vertical="center" wrapText="1"/>
    </xf>
    <xf numFmtId="185" fontId="142" fillId="33" borderId="62" xfId="0" applyNumberFormat="1" applyFont="1" applyFill="1" applyBorder="1" applyAlignment="1">
      <alignment horizontal="center" vertical="center"/>
    </xf>
    <xf numFmtId="185" fontId="136" fillId="33" borderId="61" xfId="0" applyNumberFormat="1" applyFont="1" applyFill="1" applyBorder="1" applyAlignment="1">
      <alignment horizontal="center" vertical="center" wrapText="1"/>
    </xf>
    <xf numFmtId="185" fontId="27" fillId="0" borderId="85" xfId="0" applyNumberFormat="1" applyFont="1" applyFill="1" applyBorder="1" applyAlignment="1">
      <alignment horizontal="center" vertical="center"/>
    </xf>
    <xf numFmtId="185" fontId="27" fillId="0" borderId="47" xfId="0" applyNumberFormat="1" applyFont="1" applyFill="1" applyBorder="1" applyAlignment="1">
      <alignment horizontal="center" vertical="center"/>
    </xf>
    <xf numFmtId="185" fontId="10" fillId="0" borderId="40" xfId="0" applyNumberFormat="1" applyFont="1" applyFill="1" applyBorder="1" applyAlignment="1">
      <alignment horizontal="center" vertical="center"/>
    </xf>
    <xf numFmtId="185" fontId="10" fillId="0" borderId="34" xfId="0" applyNumberFormat="1" applyFont="1" applyFill="1" applyBorder="1" applyAlignment="1">
      <alignment horizontal="center" vertical="center"/>
    </xf>
    <xf numFmtId="49" fontId="143" fillId="0" borderId="40" xfId="0" applyNumberFormat="1" applyFont="1" applyFill="1" applyBorder="1" applyAlignment="1">
      <alignment horizontal="center" vertical="center" wrapText="1"/>
    </xf>
    <xf numFmtId="49" fontId="143" fillId="0" borderId="39" xfId="0" applyNumberFormat="1" applyFont="1" applyFill="1" applyBorder="1" applyAlignment="1">
      <alignment horizontal="center" vertical="center" wrapText="1"/>
    </xf>
    <xf numFmtId="185" fontId="33" fillId="0" borderId="67" xfId="0" applyNumberFormat="1" applyFont="1" applyFill="1" applyBorder="1" applyAlignment="1">
      <alignment horizontal="center" vertical="center"/>
    </xf>
    <xf numFmtId="185" fontId="33" fillId="0" borderId="57" xfId="0" applyNumberFormat="1" applyFont="1" applyFill="1" applyBorder="1" applyAlignment="1">
      <alignment horizontal="center" vertical="center"/>
    </xf>
    <xf numFmtId="185" fontId="33" fillId="0" borderId="63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43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0" fontId="26" fillId="0" borderId="0" xfId="0" applyFont="1" applyFill="1" applyAlignment="1">
      <alignment horizontal="right"/>
    </xf>
    <xf numFmtId="0" fontId="31" fillId="0" borderId="0" xfId="0" applyFont="1" applyFill="1" applyAlignment="1">
      <alignment horizontal="center"/>
    </xf>
    <xf numFmtId="0" fontId="39" fillId="0" borderId="30" xfId="0" applyFont="1" applyFill="1" applyBorder="1" applyAlignment="1">
      <alignment horizontal="center" vertical="center"/>
    </xf>
    <xf numFmtId="0" fontId="39" fillId="0" borderId="75" xfId="0" applyFont="1" applyFill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39" fillId="0" borderId="30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49" fontId="33" fillId="0" borderId="16" xfId="0" applyNumberFormat="1" applyFont="1" applyFill="1" applyBorder="1" applyAlignment="1">
      <alignment horizontal="center" vertical="center"/>
    </xf>
    <xf numFmtId="49" fontId="33" fillId="0" borderId="22" xfId="0" applyNumberFormat="1" applyFont="1" applyFill="1" applyBorder="1" applyAlignment="1">
      <alignment horizontal="center" vertical="center"/>
    </xf>
    <xf numFmtId="49" fontId="33" fillId="0" borderId="12" xfId="0" applyNumberFormat="1" applyFont="1" applyFill="1" applyBorder="1" applyAlignment="1">
      <alignment horizontal="center" vertical="center"/>
    </xf>
    <xf numFmtId="185" fontId="13" fillId="33" borderId="62" xfId="0" applyNumberFormat="1" applyFont="1" applyFill="1" applyBorder="1" applyAlignment="1">
      <alignment horizontal="center" vertical="center" wrapText="1"/>
    </xf>
    <xf numFmtId="185" fontId="13" fillId="33" borderId="60" xfId="0" applyNumberFormat="1" applyFont="1" applyFill="1" applyBorder="1" applyAlignment="1">
      <alignment horizontal="center" vertical="center" wrapText="1"/>
    </xf>
    <xf numFmtId="185" fontId="13" fillId="33" borderId="86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9" fillId="0" borderId="0" xfId="43" applyFont="1" applyFill="1" applyAlignment="1" applyProtection="1">
      <alignment horizontal="left" wrapText="1"/>
      <protection/>
    </xf>
    <xf numFmtId="58" fontId="4" fillId="0" borderId="1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35" fillId="33" borderId="87" xfId="0" applyFont="1" applyFill="1" applyBorder="1" applyAlignment="1">
      <alignment horizontal="center" vertical="center"/>
    </xf>
    <xf numFmtId="190" fontId="125" fillId="34" borderId="39" xfId="0" applyNumberFormat="1" applyFont="1" applyFill="1" applyBorder="1" applyAlignment="1">
      <alignment horizontal="center" vertical="center" wrapText="1"/>
    </xf>
    <xf numFmtId="190" fontId="125" fillId="34" borderId="22" xfId="0" applyNumberFormat="1" applyFont="1" applyFill="1" applyBorder="1" applyAlignment="1">
      <alignment horizontal="center" vertical="center" wrapText="1"/>
    </xf>
    <xf numFmtId="190" fontId="125" fillId="34" borderId="12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49" fontId="12" fillId="0" borderId="76" xfId="0" applyNumberFormat="1" applyFont="1" applyFill="1" applyBorder="1" applyAlignment="1">
      <alignment horizontal="center" vertical="center"/>
    </xf>
    <xf numFmtId="49" fontId="12" fillId="0" borderId="33" xfId="0" applyNumberFormat="1" applyFont="1" applyFill="1" applyBorder="1" applyAlignment="1">
      <alignment horizontal="center" vertical="center"/>
    </xf>
    <xf numFmtId="49" fontId="12" fillId="0" borderId="52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49" fontId="12" fillId="0" borderId="22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2" fillId="33" borderId="76" xfId="0" applyNumberFormat="1" applyFont="1" applyFill="1" applyBorder="1" applyAlignment="1">
      <alignment horizontal="center" vertical="center"/>
    </xf>
    <xf numFmtId="49" fontId="12" fillId="33" borderId="33" xfId="0" applyNumberFormat="1" applyFont="1" applyFill="1" applyBorder="1" applyAlignment="1">
      <alignment horizontal="center" vertical="center"/>
    </xf>
    <xf numFmtId="49" fontId="12" fillId="33" borderId="52" xfId="0" applyNumberFormat="1" applyFont="1" applyFill="1" applyBorder="1" applyAlignment="1">
      <alignment horizontal="center" vertical="center"/>
    </xf>
    <xf numFmtId="49" fontId="14" fillId="0" borderId="62" xfId="0" applyNumberFormat="1" applyFont="1" applyFill="1" applyBorder="1" applyAlignment="1">
      <alignment horizontal="center" vertical="center"/>
    </xf>
    <xf numFmtId="49" fontId="14" fillId="0" borderId="60" xfId="0" applyNumberFormat="1" applyFont="1" applyFill="1" applyBorder="1" applyAlignment="1">
      <alignment horizontal="center" vertical="center"/>
    </xf>
    <xf numFmtId="49" fontId="14" fillId="0" borderId="86" xfId="0" applyNumberFormat="1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center" vertical="center"/>
    </xf>
    <xf numFmtId="49" fontId="14" fillId="0" borderId="22" xfId="0" applyNumberFormat="1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49" fontId="131" fillId="33" borderId="16" xfId="0" applyNumberFormat="1" applyFont="1" applyFill="1" applyBorder="1" applyAlignment="1">
      <alignment horizontal="center" vertical="center"/>
    </xf>
    <xf numFmtId="49" fontId="131" fillId="33" borderId="22" xfId="0" applyNumberFormat="1" applyFont="1" applyFill="1" applyBorder="1" applyAlignment="1">
      <alignment horizontal="center" vertical="center"/>
    </xf>
    <xf numFmtId="49" fontId="131" fillId="33" borderId="12" xfId="0" applyNumberFormat="1" applyFont="1" applyFill="1" applyBorder="1" applyAlignment="1">
      <alignment horizontal="center" vertical="center"/>
    </xf>
    <xf numFmtId="49" fontId="136" fillId="33" borderId="62" xfId="0" applyNumberFormat="1" applyFont="1" applyFill="1" applyBorder="1" applyAlignment="1">
      <alignment horizontal="center" vertical="center"/>
    </xf>
    <xf numFmtId="49" fontId="136" fillId="33" borderId="60" xfId="0" applyNumberFormat="1" applyFont="1" applyFill="1" applyBorder="1" applyAlignment="1">
      <alignment horizontal="center" vertical="center"/>
    </xf>
    <xf numFmtId="49" fontId="136" fillId="33" borderId="86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7" fillId="0" borderId="0" xfId="0" applyFont="1" applyFill="1" applyAlignment="1">
      <alignment horizontal="center" shrinkToFit="1"/>
    </xf>
    <xf numFmtId="20" fontId="47" fillId="0" borderId="0" xfId="0" applyNumberFormat="1" applyFont="1" applyFill="1" applyAlignment="1">
      <alignment horizontal="center" shrinkToFit="1"/>
    </xf>
    <xf numFmtId="0" fontId="13" fillId="0" borderId="19" xfId="0" applyFont="1" applyBorder="1" applyAlignment="1">
      <alignment horizontal="center" vertical="center"/>
    </xf>
    <xf numFmtId="49" fontId="15" fillId="0" borderId="62" xfId="0" applyNumberFormat="1" applyFont="1" applyFill="1" applyBorder="1" applyAlignment="1">
      <alignment horizontal="center" vertical="center"/>
    </xf>
    <xf numFmtId="49" fontId="15" fillId="0" borderId="60" xfId="0" applyNumberFormat="1" applyFont="1" applyFill="1" applyBorder="1" applyAlignment="1">
      <alignment horizontal="center" vertical="center"/>
    </xf>
    <xf numFmtId="49" fontId="15" fillId="0" borderId="86" xfId="0" applyNumberFormat="1" applyFont="1" applyFill="1" applyBorder="1" applyAlignment="1">
      <alignment horizontal="center" vertical="center"/>
    </xf>
    <xf numFmtId="0" fontId="16" fillId="0" borderId="0" xfId="62" applyFont="1" applyAlignment="1">
      <alignment horizontal="center" vertical="center"/>
      <protection/>
    </xf>
    <xf numFmtId="0" fontId="17" fillId="0" borderId="0" xfId="62" applyFont="1" applyAlignment="1">
      <alignment horizontal="center" vertical="center"/>
      <protection/>
    </xf>
    <xf numFmtId="0" fontId="13" fillId="0" borderId="30" xfId="62" applyFont="1" applyBorder="1" applyAlignment="1">
      <alignment horizontal="center" vertical="center"/>
      <protection/>
    </xf>
    <xf numFmtId="0" fontId="13" fillId="0" borderId="75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123825</xdr:rowOff>
    </xdr:from>
    <xdr:to>
      <xdr:col>1</xdr:col>
      <xdr:colOff>447675</xdr:colOff>
      <xdr:row>4</xdr:row>
      <xdr:rowOff>85725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"/>
          <a:ext cx="1952625" cy="933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123825</xdr:rowOff>
    </xdr:from>
    <xdr:to>
      <xdr:col>1</xdr:col>
      <xdr:colOff>447675</xdr:colOff>
      <xdr:row>4</xdr:row>
      <xdr:rowOff>85725</xdr:rowOff>
    </xdr:to>
    <xdr:pic>
      <xdr:nvPicPr>
        <xdr:cNvPr id="2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"/>
          <a:ext cx="1952625" cy="933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1</xdr:row>
      <xdr:rowOff>0</xdr:rowOff>
    </xdr:from>
    <xdr:to>
      <xdr:col>1</xdr:col>
      <xdr:colOff>323850</xdr:colOff>
      <xdr:row>4</xdr:row>
      <xdr:rowOff>0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52400"/>
          <a:ext cx="2019300" cy="809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0</xdr:row>
      <xdr:rowOff>66675</xdr:rowOff>
    </xdr:from>
    <xdr:to>
      <xdr:col>2</xdr:col>
      <xdr:colOff>323850</xdr:colOff>
      <xdr:row>2</xdr:row>
      <xdr:rowOff>228600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323850</xdr:colOff>
      <xdr:row>2</xdr:row>
      <xdr:rowOff>228600</xdr:rowOff>
    </xdr:to>
    <xdr:pic>
      <xdr:nvPicPr>
        <xdr:cNvPr id="2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323850</xdr:colOff>
      <xdr:row>3</xdr:row>
      <xdr:rowOff>180975</xdr:rowOff>
    </xdr:to>
    <xdr:pic>
      <xdr:nvPicPr>
        <xdr:cNvPr id="3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1028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323850</xdr:colOff>
      <xdr:row>2</xdr:row>
      <xdr:rowOff>228600</xdr:rowOff>
    </xdr:to>
    <xdr:pic>
      <xdr:nvPicPr>
        <xdr:cNvPr id="4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323850</xdr:colOff>
      <xdr:row>2</xdr:row>
      <xdr:rowOff>228600</xdr:rowOff>
    </xdr:to>
    <xdr:pic>
      <xdr:nvPicPr>
        <xdr:cNvPr id="5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323850</xdr:colOff>
      <xdr:row>3</xdr:row>
      <xdr:rowOff>180975</xdr:rowOff>
    </xdr:to>
    <xdr:pic>
      <xdr:nvPicPr>
        <xdr:cNvPr id="6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1028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0</xdr:row>
      <xdr:rowOff>66675</xdr:rowOff>
    </xdr:from>
    <xdr:to>
      <xdr:col>2</xdr:col>
      <xdr:colOff>342900</xdr:colOff>
      <xdr:row>2</xdr:row>
      <xdr:rowOff>228600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342900</xdr:colOff>
      <xdr:row>2</xdr:row>
      <xdr:rowOff>228600</xdr:rowOff>
    </xdr:to>
    <xdr:pic>
      <xdr:nvPicPr>
        <xdr:cNvPr id="2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342900</xdr:colOff>
      <xdr:row>2</xdr:row>
      <xdr:rowOff>228600</xdr:rowOff>
    </xdr:to>
    <xdr:pic>
      <xdr:nvPicPr>
        <xdr:cNvPr id="3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209550</xdr:colOff>
      <xdr:row>3</xdr:row>
      <xdr:rowOff>38100</xdr:rowOff>
    </xdr:from>
    <xdr:to>
      <xdr:col>11</xdr:col>
      <xdr:colOff>238125</xdr:colOff>
      <xdr:row>4</xdr:row>
      <xdr:rowOff>19050</xdr:rowOff>
    </xdr:to>
    <xdr:sp>
      <xdr:nvSpPr>
        <xdr:cNvPr id="4" name="正方形/長方形 1"/>
        <xdr:cNvSpPr>
          <a:spLocks/>
        </xdr:cNvSpPr>
      </xdr:nvSpPr>
      <xdr:spPr>
        <a:xfrm>
          <a:off x="9725025" y="952500"/>
          <a:ext cx="1857375" cy="19050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平成</a:t>
          </a:r>
          <a:r>
            <a:rPr lang="en-US" cap="none" sz="800" b="0" i="0" u="none" baseline="0">
              <a:solidFill>
                <a:srgbClr val="000000"/>
              </a:solidFill>
            </a:rPr>
            <a:t>28</a:t>
          </a:r>
          <a:r>
            <a:rPr lang="en-US" cap="none" sz="800" b="0" i="0" u="none" baseline="0">
              <a:solidFill>
                <a:srgbClr val="000000"/>
              </a:solidFill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</a:rPr>
            <a:t>9</a:t>
          </a:r>
          <a:r>
            <a:rPr lang="en-US" cap="none" sz="800" b="0" i="0" u="none" baseline="0">
              <a:solidFill>
                <a:srgbClr val="000000"/>
              </a:solidFill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</a:rPr>
            <a:t>20</a:t>
          </a:r>
          <a:r>
            <a:rPr lang="en-US" cap="none" sz="8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9</xdr:col>
      <xdr:colOff>9525</xdr:colOff>
      <xdr:row>17</xdr:row>
      <xdr:rowOff>9525</xdr:rowOff>
    </xdr:from>
    <xdr:to>
      <xdr:col>9</xdr:col>
      <xdr:colOff>904875</xdr:colOff>
      <xdr:row>18</xdr:row>
      <xdr:rowOff>0</xdr:rowOff>
    </xdr:to>
    <xdr:sp>
      <xdr:nvSpPr>
        <xdr:cNvPr id="5" name="正方形/長方形 5"/>
        <xdr:cNvSpPr>
          <a:spLocks/>
        </xdr:cNvSpPr>
      </xdr:nvSpPr>
      <xdr:spPr>
        <a:xfrm>
          <a:off x="9525000" y="5457825"/>
          <a:ext cx="895350" cy="4953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SKIP</a:t>
          </a:r>
        </a:p>
      </xdr:txBody>
    </xdr:sp>
    <xdr:clientData/>
  </xdr:twoCellAnchor>
  <xdr:twoCellAnchor>
    <xdr:from>
      <xdr:col>3</xdr:col>
      <xdr:colOff>47625</xdr:colOff>
      <xdr:row>22</xdr:row>
      <xdr:rowOff>9525</xdr:rowOff>
    </xdr:from>
    <xdr:to>
      <xdr:col>11</xdr:col>
      <xdr:colOff>0</xdr:colOff>
      <xdr:row>23</xdr:row>
      <xdr:rowOff>0</xdr:rowOff>
    </xdr:to>
    <xdr:sp>
      <xdr:nvSpPr>
        <xdr:cNvPr id="6" name="正方形/長方形 6"/>
        <xdr:cNvSpPr>
          <a:spLocks/>
        </xdr:cNvSpPr>
      </xdr:nvSpPr>
      <xdr:spPr>
        <a:xfrm>
          <a:off x="3276600" y="7981950"/>
          <a:ext cx="8067675" cy="4953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CANCELED</a:t>
          </a:r>
        </a:p>
      </xdr:txBody>
    </xdr:sp>
    <xdr:clientData/>
  </xdr:twoCellAnchor>
  <xdr:twoCellAnchor>
    <xdr:from>
      <xdr:col>3</xdr:col>
      <xdr:colOff>47625</xdr:colOff>
      <xdr:row>20</xdr:row>
      <xdr:rowOff>9525</xdr:rowOff>
    </xdr:from>
    <xdr:to>
      <xdr:col>4</xdr:col>
      <xdr:colOff>0</xdr:colOff>
      <xdr:row>20</xdr:row>
      <xdr:rowOff>495300</xdr:rowOff>
    </xdr:to>
    <xdr:sp>
      <xdr:nvSpPr>
        <xdr:cNvPr id="7" name="正方形/長方形 7"/>
        <xdr:cNvSpPr>
          <a:spLocks/>
        </xdr:cNvSpPr>
      </xdr:nvSpPr>
      <xdr:spPr>
        <a:xfrm>
          <a:off x="3276600" y="6972300"/>
          <a:ext cx="866775" cy="4857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SKIP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66675</xdr:rowOff>
    </xdr:from>
    <xdr:to>
      <xdr:col>1</xdr:col>
      <xdr:colOff>161925</xdr:colOff>
      <xdr:row>3</xdr:row>
      <xdr:rowOff>66675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6675"/>
          <a:ext cx="2428875" cy="962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1019175</xdr:colOff>
      <xdr:row>0</xdr:row>
      <xdr:rowOff>0</xdr:rowOff>
    </xdr:from>
    <xdr:to>
      <xdr:col>2</xdr:col>
      <xdr:colOff>342900</xdr:colOff>
      <xdr:row>3</xdr:row>
      <xdr:rowOff>190500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0"/>
          <a:ext cx="1914525" cy="1028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476250</xdr:colOff>
      <xdr:row>5</xdr:row>
      <xdr:rowOff>28575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14600" cy="1190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0</xdr:rowOff>
    </xdr:from>
    <xdr:to>
      <xdr:col>2</xdr:col>
      <xdr:colOff>38100</xdr:colOff>
      <xdr:row>4</xdr:row>
      <xdr:rowOff>171450</xdr:rowOff>
    </xdr:to>
    <xdr:pic>
      <xdr:nvPicPr>
        <xdr:cNvPr id="1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2533650" cy="1219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342900</xdr:colOff>
      <xdr:row>0</xdr:row>
      <xdr:rowOff>0</xdr:rowOff>
    </xdr:from>
    <xdr:to>
      <xdr:col>2</xdr:col>
      <xdr:colOff>38100</xdr:colOff>
      <xdr:row>4</xdr:row>
      <xdr:rowOff>171450</xdr:rowOff>
    </xdr:to>
    <xdr:pic>
      <xdr:nvPicPr>
        <xdr:cNvPr id="2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2533650" cy="1219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342900</xdr:colOff>
      <xdr:row>0</xdr:row>
      <xdr:rowOff>0</xdr:rowOff>
    </xdr:from>
    <xdr:to>
      <xdr:col>2</xdr:col>
      <xdr:colOff>38100</xdr:colOff>
      <xdr:row>4</xdr:row>
      <xdr:rowOff>171450</xdr:rowOff>
    </xdr:to>
    <xdr:pic>
      <xdr:nvPicPr>
        <xdr:cNvPr id="3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2533650" cy="1219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180975</xdr:colOff>
      <xdr:row>2</xdr:row>
      <xdr:rowOff>85725</xdr:rowOff>
    </xdr:to>
    <xdr:pic>
      <xdr:nvPicPr>
        <xdr:cNvPr id="1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43125" cy="904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sinotrans.co.jp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sinotrans.co.jp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sinotrans.co.jp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W14"/>
  <sheetViews>
    <sheetView tabSelected="1" zoomScalePageLayoutView="0" workbookViewId="0" topLeftCell="A1">
      <selection activeCell="B13" sqref="B13"/>
    </sheetView>
  </sheetViews>
  <sheetFormatPr defaultColWidth="8.796875" defaultRowHeight="14.25"/>
  <cols>
    <col min="1" max="1" width="17.3984375" style="2" customWidth="1"/>
    <col min="2" max="4" width="8.09765625" style="1" customWidth="1"/>
    <col min="5" max="12" width="7.69921875" style="1" customWidth="1"/>
    <col min="13" max="16" width="7.59765625" style="1" customWidth="1"/>
    <col min="17" max="19" width="7.5" style="1" customWidth="1"/>
    <col min="20" max="20" width="7.69921875" style="1" customWidth="1"/>
    <col min="21" max="16384" width="9" style="4" customWidth="1"/>
  </cols>
  <sheetData>
    <row r="1" ht="12"/>
    <row r="2" spans="2:20" ht="27">
      <c r="B2" s="7"/>
      <c r="C2" s="7"/>
      <c r="D2" s="7"/>
      <c r="E2" s="678"/>
      <c r="F2" s="678"/>
      <c r="G2" s="678"/>
      <c r="H2" s="678"/>
      <c r="I2" s="678"/>
      <c r="J2" s="678"/>
      <c r="K2" s="678"/>
      <c r="L2" s="678"/>
      <c r="M2" s="678"/>
      <c r="N2" s="678"/>
      <c r="O2" s="678"/>
      <c r="P2" s="678"/>
      <c r="Q2" s="678"/>
      <c r="R2" s="678"/>
      <c r="S2" s="678"/>
      <c r="T2" s="678"/>
    </row>
    <row r="3" spans="5:20" ht="23.25" customHeight="1">
      <c r="E3" s="12"/>
      <c r="F3" s="12"/>
      <c r="G3" s="12"/>
      <c r="H3" s="12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2:20" s="22" customFormat="1" ht="14.25" customHeight="1">
      <c r="B4" s="19"/>
      <c r="C4" s="19"/>
      <c r="D4" s="19"/>
      <c r="E4" s="20"/>
      <c r="F4" s="20"/>
      <c r="G4" s="20"/>
      <c r="H4" s="20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</row>
    <row r="5" spans="2:20" s="22" customFormat="1" ht="14.25" customHeight="1">
      <c r="B5" s="19"/>
      <c r="C5" s="19"/>
      <c r="D5" s="19"/>
      <c r="E5" s="20"/>
      <c r="F5" s="20"/>
      <c r="G5" s="20"/>
      <c r="H5" s="20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</row>
    <row r="6" spans="1:20" ht="16.5" customHeight="1">
      <c r="A6" s="8" t="s">
        <v>37</v>
      </c>
      <c r="E6" s="5"/>
      <c r="F6" s="5"/>
      <c r="G6" s="5"/>
      <c r="H6" s="5"/>
      <c r="I6" s="5"/>
      <c r="J6" s="5"/>
      <c r="K6" s="5"/>
      <c r="L6" s="5"/>
      <c r="M6" s="58"/>
      <c r="N6" s="58"/>
      <c r="O6" s="58"/>
      <c r="P6" s="58"/>
      <c r="Q6" s="85"/>
      <c r="R6" s="85"/>
      <c r="S6" s="85"/>
      <c r="T6" s="5"/>
    </row>
    <row r="7" spans="1:20" ht="24" customHeight="1">
      <c r="A7" s="379" t="s">
        <v>21</v>
      </c>
      <c r="B7" s="384" t="s">
        <v>22</v>
      </c>
      <c r="C7" s="379" t="s">
        <v>246</v>
      </c>
      <c r="D7" s="87" t="s">
        <v>247</v>
      </c>
      <c r="E7" s="391" t="s">
        <v>7</v>
      </c>
      <c r="F7" s="406" t="s">
        <v>246</v>
      </c>
      <c r="G7" s="406" t="s">
        <v>249</v>
      </c>
      <c r="H7" s="407" t="s">
        <v>247</v>
      </c>
      <c r="I7" s="394" t="s">
        <v>6</v>
      </c>
      <c r="J7" s="408" t="s">
        <v>246</v>
      </c>
      <c r="K7" s="406" t="s">
        <v>249</v>
      </c>
      <c r="L7" s="407" t="s">
        <v>247</v>
      </c>
      <c r="M7" s="391" t="s">
        <v>5</v>
      </c>
      <c r="N7" s="406" t="s">
        <v>248</v>
      </c>
      <c r="O7" s="406" t="s">
        <v>249</v>
      </c>
      <c r="P7" s="407" t="s">
        <v>247</v>
      </c>
      <c r="Q7" s="394" t="s">
        <v>4</v>
      </c>
      <c r="R7" s="408" t="s">
        <v>246</v>
      </c>
      <c r="S7" s="407" t="s">
        <v>247</v>
      </c>
      <c r="T7" s="380" t="s">
        <v>3</v>
      </c>
    </row>
    <row r="8" spans="1:23" s="13" customFormat="1" ht="49.5" customHeight="1">
      <c r="A8" s="381" t="s">
        <v>201</v>
      </c>
      <c r="B8" s="385" t="s">
        <v>172</v>
      </c>
      <c r="C8" s="649">
        <v>44306</v>
      </c>
      <c r="D8" s="650">
        <v>44313</v>
      </c>
      <c r="E8" s="392" t="s">
        <v>323</v>
      </c>
      <c r="F8" s="388" t="s">
        <v>286</v>
      </c>
      <c r="G8" s="388" t="s">
        <v>289</v>
      </c>
      <c r="H8" s="382" t="s">
        <v>288</v>
      </c>
      <c r="I8" s="395" t="s">
        <v>163</v>
      </c>
      <c r="J8" s="401" t="s">
        <v>318</v>
      </c>
      <c r="K8" s="398" t="s">
        <v>288</v>
      </c>
      <c r="L8" s="383" t="s">
        <v>291</v>
      </c>
      <c r="M8" s="402" t="s">
        <v>156</v>
      </c>
      <c r="N8" s="398" t="s">
        <v>286</v>
      </c>
      <c r="O8" s="398" t="s">
        <v>287</v>
      </c>
      <c r="P8" s="383" t="s">
        <v>291</v>
      </c>
      <c r="Q8" s="395" t="s">
        <v>167</v>
      </c>
      <c r="R8" s="639" t="s">
        <v>286</v>
      </c>
      <c r="S8" s="640" t="s">
        <v>291</v>
      </c>
      <c r="T8" s="640" t="s">
        <v>167</v>
      </c>
      <c r="U8" s="39"/>
      <c r="V8" s="39"/>
      <c r="W8" s="39"/>
    </row>
    <row r="9" spans="1:23" s="13" customFormat="1" ht="49.5" customHeight="1">
      <c r="A9" s="255" t="s">
        <v>138</v>
      </c>
      <c r="B9" s="386" t="s">
        <v>173</v>
      </c>
      <c r="C9" s="651" t="s">
        <v>17</v>
      </c>
      <c r="D9" s="652" t="s">
        <v>17</v>
      </c>
      <c r="E9" s="653" t="s">
        <v>28</v>
      </c>
      <c r="F9" s="389" t="s">
        <v>290</v>
      </c>
      <c r="G9" s="389" t="s">
        <v>291</v>
      </c>
      <c r="H9" s="257" t="s">
        <v>283</v>
      </c>
      <c r="I9" s="396" t="s">
        <v>168</v>
      </c>
      <c r="J9" s="635" t="s">
        <v>287</v>
      </c>
      <c r="K9" s="636" t="s">
        <v>17</v>
      </c>
      <c r="L9" s="637" t="s">
        <v>283</v>
      </c>
      <c r="M9" s="638" t="s">
        <v>174</v>
      </c>
      <c r="N9" s="399" t="s">
        <v>281</v>
      </c>
      <c r="O9" s="399" t="s">
        <v>292</v>
      </c>
      <c r="P9" s="258" t="s">
        <v>283</v>
      </c>
      <c r="Q9" s="396" t="s">
        <v>175</v>
      </c>
      <c r="R9" s="403" t="s">
        <v>281</v>
      </c>
      <c r="S9" s="258" t="s">
        <v>283</v>
      </c>
      <c r="T9" s="258" t="s">
        <v>176</v>
      </c>
      <c r="U9" s="192"/>
      <c r="V9" s="39"/>
      <c r="W9" s="39"/>
    </row>
    <row r="10" spans="1:23" s="13" customFormat="1" ht="49.5" customHeight="1">
      <c r="A10" s="259" t="s">
        <v>130</v>
      </c>
      <c r="B10" s="387" t="s">
        <v>173</v>
      </c>
      <c r="C10" s="654">
        <v>44308</v>
      </c>
      <c r="D10" s="655">
        <v>44316</v>
      </c>
      <c r="E10" s="393" t="s">
        <v>324</v>
      </c>
      <c r="F10" s="390" t="s">
        <v>290</v>
      </c>
      <c r="G10" s="390" t="s">
        <v>292</v>
      </c>
      <c r="H10" s="260" t="s">
        <v>283</v>
      </c>
      <c r="I10" s="397" t="s">
        <v>174</v>
      </c>
      <c r="J10" s="404" t="s">
        <v>288</v>
      </c>
      <c r="K10" s="400" t="s">
        <v>291</v>
      </c>
      <c r="L10" s="261" t="s">
        <v>283</v>
      </c>
      <c r="M10" s="405" t="s">
        <v>166</v>
      </c>
      <c r="N10" s="400" t="s">
        <v>290</v>
      </c>
      <c r="O10" s="400" t="s">
        <v>283</v>
      </c>
      <c r="P10" s="261" t="s">
        <v>284</v>
      </c>
      <c r="Q10" s="397" t="s">
        <v>180</v>
      </c>
      <c r="R10" s="641" t="s">
        <v>290</v>
      </c>
      <c r="S10" s="642" t="s">
        <v>319</v>
      </c>
      <c r="T10" s="642" t="s">
        <v>180</v>
      </c>
      <c r="U10" s="39"/>
      <c r="V10" s="39"/>
      <c r="W10" s="39"/>
    </row>
    <row r="11" spans="1:23" s="13" customFormat="1" ht="49.5" customHeight="1">
      <c r="A11" s="262" t="s">
        <v>160</v>
      </c>
      <c r="B11" s="386" t="s">
        <v>172</v>
      </c>
      <c r="C11" s="651" t="s">
        <v>17</v>
      </c>
      <c r="D11" s="652" t="s">
        <v>17</v>
      </c>
      <c r="E11" s="653" t="s">
        <v>28</v>
      </c>
      <c r="F11" s="389" t="s">
        <v>284</v>
      </c>
      <c r="G11" s="389" t="s">
        <v>293</v>
      </c>
      <c r="H11" s="257" t="s">
        <v>294</v>
      </c>
      <c r="I11" s="396" t="s">
        <v>181</v>
      </c>
      <c r="J11" s="635" t="s">
        <v>319</v>
      </c>
      <c r="K11" s="636" t="s">
        <v>17</v>
      </c>
      <c r="L11" s="637" t="s">
        <v>293</v>
      </c>
      <c r="M11" s="638" t="s">
        <v>195</v>
      </c>
      <c r="N11" s="399" t="s">
        <v>291</v>
      </c>
      <c r="O11" s="399" t="s">
        <v>305</v>
      </c>
      <c r="P11" s="258" t="s">
        <v>306</v>
      </c>
      <c r="Q11" s="396" t="s">
        <v>196</v>
      </c>
      <c r="R11" s="403" t="s">
        <v>320</v>
      </c>
      <c r="S11" s="258" t="s">
        <v>321</v>
      </c>
      <c r="T11" s="258" t="s">
        <v>197</v>
      </c>
      <c r="U11" s="192"/>
      <c r="V11" s="39"/>
      <c r="W11" s="39"/>
    </row>
    <row r="12" spans="1:23" s="13" customFormat="1" ht="49.5" customHeight="1">
      <c r="A12" s="259" t="s">
        <v>340</v>
      </c>
      <c r="B12" s="387" t="s">
        <v>173</v>
      </c>
      <c r="C12" s="654">
        <v>44316</v>
      </c>
      <c r="D12" s="655">
        <v>44327</v>
      </c>
      <c r="E12" s="393" t="s">
        <v>325</v>
      </c>
      <c r="F12" s="390" t="s">
        <v>295</v>
      </c>
      <c r="G12" s="390" t="s">
        <v>296</v>
      </c>
      <c r="H12" s="260" t="s">
        <v>293</v>
      </c>
      <c r="I12" s="397" t="s">
        <v>195</v>
      </c>
      <c r="J12" s="404" t="s">
        <v>319</v>
      </c>
      <c r="K12" s="400" t="s">
        <v>293</v>
      </c>
      <c r="L12" s="261" t="s">
        <v>294</v>
      </c>
      <c r="M12" s="405" t="s">
        <v>179</v>
      </c>
      <c r="N12" s="400" t="s">
        <v>284</v>
      </c>
      <c r="O12" s="400" t="s">
        <v>294</v>
      </c>
      <c r="P12" s="261" t="s">
        <v>307</v>
      </c>
      <c r="Q12" s="397" t="s">
        <v>198</v>
      </c>
      <c r="R12" s="641" t="s">
        <v>319</v>
      </c>
      <c r="S12" s="642" t="s">
        <v>307</v>
      </c>
      <c r="T12" s="642" t="s">
        <v>198</v>
      </c>
      <c r="U12" s="39"/>
      <c r="V12" s="39"/>
      <c r="W12" s="39"/>
    </row>
    <row r="13" spans="1:20" s="13" customFormat="1" ht="18" customHeight="1">
      <c r="A13" s="237"/>
      <c r="B13" s="362"/>
      <c r="C13" s="362"/>
      <c r="D13" s="362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7"/>
      <c r="R13" s="237"/>
      <c r="S13" s="237"/>
      <c r="T13" s="237"/>
    </row>
    <row r="14" ht="38.25" customHeight="1">
      <c r="A14" s="612" t="s">
        <v>309</v>
      </c>
    </row>
  </sheetData>
  <sheetProtection/>
  <mergeCells count="1">
    <mergeCell ref="E2:T2"/>
  </mergeCells>
  <printOptions/>
  <pageMargins left="0.7480314960629921" right="0.1968503937007874" top="0.2755905511811024" bottom="0.1968503937007874" header="0.35433070866141736" footer="0.31496062992125984"/>
  <pageSetup fitToHeight="1" fitToWidth="1"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2:M15"/>
  <sheetViews>
    <sheetView zoomScalePageLayoutView="0" workbookViewId="0" topLeftCell="A1">
      <selection activeCell="H14" sqref="H14"/>
    </sheetView>
  </sheetViews>
  <sheetFormatPr defaultColWidth="8.796875" defaultRowHeight="14.25"/>
  <cols>
    <col min="1" max="1" width="22.5" style="16" customWidth="1"/>
    <col min="2" max="2" width="6.8984375" style="27" customWidth="1"/>
    <col min="3" max="5" width="9.59765625" style="15" customWidth="1"/>
    <col min="6" max="12" width="11.09765625" style="15" customWidth="1"/>
    <col min="13" max="16384" width="9" style="13" customWidth="1"/>
  </cols>
  <sheetData>
    <row r="2" spans="1:12" ht="26.25">
      <c r="A2" s="47"/>
      <c r="B2" s="47"/>
      <c r="C2" s="679" t="s">
        <v>8</v>
      </c>
      <c r="D2" s="679"/>
      <c r="E2" s="679"/>
      <c r="F2" s="679"/>
      <c r="G2" s="679"/>
      <c r="H2" s="679"/>
      <c r="I2" s="679"/>
      <c r="J2" s="679"/>
      <c r="K2" s="679"/>
      <c r="L2" s="679"/>
    </row>
    <row r="3" spans="2:12" ht="23.25" customHeight="1">
      <c r="B3" s="23"/>
      <c r="C3" s="680" t="s">
        <v>19</v>
      </c>
      <c r="D3" s="680"/>
      <c r="E3" s="680"/>
      <c r="F3" s="680"/>
      <c r="G3" s="680"/>
      <c r="H3" s="680"/>
      <c r="I3" s="680"/>
      <c r="J3" s="680"/>
      <c r="K3" s="680"/>
      <c r="L3" s="680"/>
    </row>
    <row r="4" spans="1:12" ht="14.25" customHeight="1">
      <c r="A4" s="13"/>
      <c r="B4" s="23"/>
      <c r="C4" s="13"/>
      <c r="D4" s="13"/>
      <c r="E4" s="13"/>
      <c r="I4" s="46"/>
      <c r="J4" s="46"/>
      <c r="K4" s="46"/>
      <c r="L4" s="25"/>
    </row>
    <row r="5" spans="1:12" ht="14.25" customHeight="1">
      <c r="A5" s="13"/>
      <c r="B5" s="23"/>
      <c r="C5" s="13"/>
      <c r="D5" s="13"/>
      <c r="E5" s="13"/>
      <c r="I5" s="46"/>
      <c r="J5" s="46"/>
      <c r="K5" s="46"/>
      <c r="L5" s="25"/>
    </row>
    <row r="6" spans="1:12" ht="18" customHeight="1">
      <c r="A6" s="681"/>
      <c r="B6" s="681"/>
      <c r="C6" s="681"/>
      <c r="D6" s="681"/>
      <c r="E6" s="681"/>
      <c r="F6" s="681"/>
      <c r="G6" s="681"/>
      <c r="H6" s="681"/>
      <c r="I6" s="681"/>
      <c r="J6" s="681"/>
      <c r="K6" s="681"/>
      <c r="L6" s="681"/>
    </row>
    <row r="7" spans="1:13" ht="15.75" customHeight="1">
      <c r="A7" s="682"/>
      <c r="B7" s="682"/>
      <c r="C7" s="682"/>
      <c r="D7" s="682"/>
      <c r="E7" s="682"/>
      <c r="F7" s="682"/>
      <c r="G7" s="682"/>
      <c r="H7" s="682"/>
      <c r="I7" s="682"/>
      <c r="J7" s="682"/>
      <c r="K7" s="682"/>
      <c r="L7" s="682"/>
      <c r="M7" s="69"/>
    </row>
    <row r="8" spans="1:12" ht="16.5" customHeight="1">
      <c r="A8" s="26" t="s">
        <v>38</v>
      </c>
      <c r="B8" s="28"/>
      <c r="F8" s="14"/>
      <c r="G8" s="14"/>
      <c r="H8" s="14"/>
      <c r="I8" s="14"/>
      <c r="J8" s="14"/>
      <c r="K8" s="14"/>
      <c r="L8" s="14"/>
    </row>
    <row r="9" spans="1:12" ht="19.5" customHeight="1">
      <c r="A9" s="683" t="s">
        <v>21</v>
      </c>
      <c r="B9" s="684"/>
      <c r="C9" s="64" t="s">
        <v>22</v>
      </c>
      <c r="D9" s="416" t="s">
        <v>246</v>
      </c>
      <c r="E9" s="417" t="s">
        <v>247</v>
      </c>
      <c r="F9" s="428" t="s">
        <v>250</v>
      </c>
      <c r="G9" s="64" t="s">
        <v>246</v>
      </c>
      <c r="H9" s="64" t="s">
        <v>247</v>
      </c>
      <c r="I9" s="428" t="s">
        <v>251</v>
      </c>
      <c r="J9" s="64" t="s">
        <v>246</v>
      </c>
      <c r="K9" s="429" t="s">
        <v>247</v>
      </c>
      <c r="L9" s="428" t="s">
        <v>252</v>
      </c>
    </row>
    <row r="10" spans="1:12" s="244" customFormat="1" ht="45.75" customHeight="1">
      <c r="A10" s="266" t="s">
        <v>126</v>
      </c>
      <c r="B10" s="267" t="s">
        <v>63</v>
      </c>
      <c r="C10" s="273" t="s">
        <v>183</v>
      </c>
      <c r="D10" s="418" t="s">
        <v>17</v>
      </c>
      <c r="E10" s="268" t="s">
        <v>17</v>
      </c>
      <c r="F10" s="419" t="s">
        <v>17</v>
      </c>
      <c r="G10" s="410" t="s">
        <v>17</v>
      </c>
      <c r="H10" s="410" t="s">
        <v>17</v>
      </c>
      <c r="I10" s="419" t="s">
        <v>17</v>
      </c>
      <c r="J10" s="424" t="s">
        <v>287</v>
      </c>
      <c r="K10" s="414" t="s">
        <v>283</v>
      </c>
      <c r="L10" s="281" t="s">
        <v>175</v>
      </c>
    </row>
    <row r="11" spans="1:13" s="42" customFormat="1" ht="45.75" customHeight="1">
      <c r="A11" s="271" t="s">
        <v>140</v>
      </c>
      <c r="B11" s="272" t="s">
        <v>64</v>
      </c>
      <c r="C11" s="279" t="s">
        <v>184</v>
      </c>
      <c r="D11" s="643" t="s">
        <v>281</v>
      </c>
      <c r="E11" s="644" t="s">
        <v>322</v>
      </c>
      <c r="F11" s="645" t="s">
        <v>199</v>
      </c>
      <c r="G11" s="411" t="s">
        <v>281</v>
      </c>
      <c r="H11" s="411" t="s">
        <v>283</v>
      </c>
      <c r="I11" s="420" t="s">
        <v>200</v>
      </c>
      <c r="J11" s="425" t="s">
        <v>17</v>
      </c>
      <c r="K11" s="415" t="s">
        <v>17</v>
      </c>
      <c r="L11" s="280" t="s">
        <v>17</v>
      </c>
      <c r="M11" s="88"/>
    </row>
    <row r="12" spans="1:12" ht="45.75" customHeight="1">
      <c r="A12" s="270" t="s">
        <v>190</v>
      </c>
      <c r="B12" s="256" t="s">
        <v>63</v>
      </c>
      <c r="C12" s="285" t="s">
        <v>223</v>
      </c>
      <c r="D12" s="421" t="s">
        <v>17</v>
      </c>
      <c r="E12" s="284" t="s">
        <v>17</v>
      </c>
      <c r="F12" s="422" t="s">
        <v>17</v>
      </c>
      <c r="G12" s="409" t="s">
        <v>17</v>
      </c>
      <c r="H12" s="409" t="s">
        <v>17</v>
      </c>
      <c r="I12" s="422" t="s">
        <v>17</v>
      </c>
      <c r="J12" s="426" t="s">
        <v>319</v>
      </c>
      <c r="K12" s="412" t="s">
        <v>306</v>
      </c>
      <c r="L12" s="286" t="s">
        <v>196</v>
      </c>
    </row>
    <row r="13" spans="1:13" ht="45.75" customHeight="1">
      <c r="A13" s="259" t="s">
        <v>141</v>
      </c>
      <c r="B13" s="269" t="s">
        <v>64</v>
      </c>
      <c r="C13" s="282" t="s">
        <v>224</v>
      </c>
      <c r="D13" s="646" t="s">
        <v>291</v>
      </c>
      <c r="E13" s="647" t="s">
        <v>306</v>
      </c>
      <c r="F13" s="648" t="s">
        <v>225</v>
      </c>
      <c r="G13" s="599" t="s">
        <v>283</v>
      </c>
      <c r="H13" s="599" t="s">
        <v>293</v>
      </c>
      <c r="I13" s="423" t="s">
        <v>226</v>
      </c>
      <c r="J13" s="427" t="s">
        <v>17</v>
      </c>
      <c r="K13" s="413" t="s">
        <v>17</v>
      </c>
      <c r="L13" s="283" t="s">
        <v>17</v>
      </c>
      <c r="M13" s="89"/>
    </row>
    <row r="14" spans="1:13" ht="15" customHeight="1">
      <c r="A14" s="136"/>
      <c r="B14" s="70"/>
      <c r="C14" s="72"/>
      <c r="D14" s="72"/>
      <c r="E14" s="72"/>
      <c r="F14" s="137"/>
      <c r="G14" s="137"/>
      <c r="H14" s="137"/>
      <c r="I14" s="135"/>
      <c r="J14" s="135"/>
      <c r="K14" s="135"/>
      <c r="L14" s="71"/>
      <c r="M14" s="89"/>
    </row>
    <row r="15" ht="30" customHeight="1">
      <c r="A15" s="612" t="s">
        <v>309</v>
      </c>
    </row>
  </sheetData>
  <sheetProtection/>
  <mergeCells count="5">
    <mergeCell ref="C2:L2"/>
    <mergeCell ref="C3:L3"/>
    <mergeCell ref="A6:L6"/>
    <mergeCell ref="A7:L7"/>
    <mergeCell ref="A9:B9"/>
  </mergeCells>
  <printOptions/>
  <pageMargins left="0.5905511811023623" right="0.5905511811023623" top="0.3937007874015748" bottom="0.31496062992125984" header="0.35433070866141736" footer="0.31496062992125984"/>
  <pageSetup fitToHeight="1" fitToWidth="1" horizontalDpi="600" verticalDpi="600" orientation="portrait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P16"/>
  <sheetViews>
    <sheetView zoomScalePageLayoutView="0" workbookViewId="0" topLeftCell="D1">
      <selection activeCell="D15" sqref="D15"/>
    </sheetView>
  </sheetViews>
  <sheetFormatPr defaultColWidth="8.796875" defaultRowHeight="14.25"/>
  <cols>
    <col min="1" max="1" width="17" style="2" customWidth="1"/>
    <col min="2" max="2" width="7.5" style="6" customWidth="1"/>
    <col min="3" max="5" width="11" style="1" customWidth="1"/>
    <col min="6" max="14" width="11.69921875" style="214" customWidth="1"/>
    <col min="15" max="15" width="12.09765625" style="214" customWidth="1"/>
    <col min="16" max="16384" width="9" style="4" customWidth="1"/>
  </cols>
  <sheetData>
    <row r="1" spans="1:15" ht="24.75">
      <c r="A1" s="195" t="s">
        <v>128</v>
      </c>
      <c r="B1" s="195"/>
      <c r="F1" s="685"/>
      <c r="G1" s="685"/>
      <c r="H1" s="685"/>
      <c r="I1" s="685"/>
      <c r="J1" s="685"/>
      <c r="K1" s="685"/>
      <c r="L1" s="685"/>
      <c r="M1" s="685"/>
      <c r="N1" s="685"/>
      <c r="O1" s="685"/>
    </row>
    <row r="2" spans="6:15" ht="19.5">
      <c r="F2" s="687"/>
      <c r="G2" s="687"/>
      <c r="H2" s="687"/>
      <c r="I2" s="687"/>
      <c r="J2" s="687"/>
      <c r="K2" s="687"/>
      <c r="L2" s="687"/>
      <c r="M2" s="687"/>
      <c r="N2" s="687"/>
      <c r="O2" s="687"/>
    </row>
    <row r="3" spans="6:15" ht="27.75" customHeight="1">
      <c r="F3" s="104"/>
      <c r="G3" s="104"/>
      <c r="H3" s="104"/>
      <c r="I3" s="240"/>
      <c r="J3" s="240"/>
      <c r="K3" s="240"/>
      <c r="L3" s="239"/>
      <c r="M3" s="239"/>
      <c r="N3" s="239"/>
      <c r="O3" s="239"/>
    </row>
    <row r="4" spans="1:15" ht="16.5" customHeight="1">
      <c r="A4" s="215"/>
      <c r="B4" s="216"/>
      <c r="C4" s="215"/>
      <c r="D4" s="215"/>
      <c r="E4" s="215"/>
      <c r="F4" s="217"/>
      <c r="G4" s="217"/>
      <c r="H4" s="217"/>
      <c r="I4" s="217"/>
      <c r="J4" s="217"/>
      <c r="K4" s="217"/>
      <c r="L4" s="217"/>
      <c r="M4" s="217"/>
      <c r="N4" s="217"/>
      <c r="O4" s="217"/>
    </row>
    <row r="5" spans="1:15" ht="16.5" customHeight="1">
      <c r="A5" s="215"/>
      <c r="B5" s="216"/>
      <c r="C5" s="215"/>
      <c r="D5" s="215"/>
      <c r="E5" s="215"/>
      <c r="F5" s="217"/>
      <c r="G5" s="217"/>
      <c r="H5" s="217"/>
      <c r="I5" s="217"/>
      <c r="J5" s="217"/>
      <c r="K5" s="217"/>
      <c r="L5" s="217"/>
      <c r="M5" s="217"/>
      <c r="N5" s="217"/>
      <c r="O5" s="217"/>
    </row>
    <row r="6" spans="1:15" ht="14.25" customHeight="1">
      <c r="A6" s="218"/>
      <c r="B6" s="218"/>
      <c r="C6" s="218"/>
      <c r="D6" s="218"/>
      <c r="E6" s="218"/>
      <c r="L6" s="219"/>
      <c r="M6" s="219"/>
      <c r="N6" s="219"/>
      <c r="O6" s="219"/>
    </row>
    <row r="7" spans="1:16" ht="15" customHeight="1">
      <c r="A7" s="220" t="s">
        <v>43</v>
      </c>
      <c r="B7" s="221"/>
      <c r="C7" s="221"/>
      <c r="D7" s="221"/>
      <c r="E7" s="221"/>
      <c r="F7" s="222"/>
      <c r="G7" s="222"/>
      <c r="H7" s="222"/>
      <c r="O7" s="223"/>
      <c r="P7" s="224"/>
    </row>
    <row r="8" spans="1:15" ht="18.75" customHeight="1">
      <c r="A8" s="686" t="s">
        <v>0</v>
      </c>
      <c r="B8" s="686"/>
      <c r="C8" s="225" t="s">
        <v>1</v>
      </c>
      <c r="D8" s="373" t="s">
        <v>254</v>
      </c>
      <c r="E8" s="225" t="s">
        <v>253</v>
      </c>
      <c r="F8" s="447" t="s">
        <v>257</v>
      </c>
      <c r="G8" s="448" t="s">
        <v>254</v>
      </c>
      <c r="H8" s="449" t="s">
        <v>253</v>
      </c>
      <c r="I8" s="449" t="s">
        <v>258</v>
      </c>
      <c r="J8" s="450" t="s">
        <v>254</v>
      </c>
      <c r="K8" s="449" t="s">
        <v>253</v>
      </c>
      <c r="L8" s="447" t="s">
        <v>259</v>
      </c>
      <c r="M8" s="448" t="s">
        <v>254</v>
      </c>
      <c r="N8" s="449" t="s">
        <v>253</v>
      </c>
      <c r="O8" s="447" t="s">
        <v>260</v>
      </c>
    </row>
    <row r="9" spans="1:15" ht="40.5" customHeight="1">
      <c r="A9" s="333" t="s">
        <v>136</v>
      </c>
      <c r="B9" s="334" t="s">
        <v>86</v>
      </c>
      <c r="C9" s="434" t="s">
        <v>209</v>
      </c>
      <c r="D9" s="628" t="s">
        <v>297</v>
      </c>
      <c r="E9" s="630" t="s">
        <v>298</v>
      </c>
      <c r="F9" s="439" t="s">
        <v>210</v>
      </c>
      <c r="G9" s="430" t="s">
        <v>297</v>
      </c>
      <c r="H9" s="430" t="s">
        <v>298</v>
      </c>
      <c r="I9" s="433" t="s">
        <v>176</v>
      </c>
      <c r="J9" s="335" t="s">
        <v>133</v>
      </c>
      <c r="K9" s="336" t="s">
        <v>133</v>
      </c>
      <c r="L9" s="443" t="s">
        <v>17</v>
      </c>
      <c r="M9" s="441" t="s">
        <v>133</v>
      </c>
      <c r="N9" s="431" t="s">
        <v>133</v>
      </c>
      <c r="O9" s="338" t="s">
        <v>133</v>
      </c>
    </row>
    <row r="10" spans="1:15" ht="40.5" customHeight="1">
      <c r="A10" s="340" t="s">
        <v>147</v>
      </c>
      <c r="B10" s="341" t="s">
        <v>87</v>
      </c>
      <c r="C10" s="435" t="s">
        <v>211</v>
      </c>
      <c r="D10" s="629" t="s">
        <v>297</v>
      </c>
      <c r="E10" s="631" t="s">
        <v>298</v>
      </c>
      <c r="F10" s="440" t="s">
        <v>212</v>
      </c>
      <c r="G10" s="437" t="s">
        <v>133</v>
      </c>
      <c r="H10" s="342" t="s">
        <v>133</v>
      </c>
      <c r="I10" s="432" t="s">
        <v>133</v>
      </c>
      <c r="J10" s="444" t="s">
        <v>297</v>
      </c>
      <c r="K10" s="342" t="s">
        <v>298</v>
      </c>
      <c r="L10" s="445" t="s">
        <v>213</v>
      </c>
      <c r="M10" s="442">
        <v>44308</v>
      </c>
      <c r="N10" s="343">
        <v>44316</v>
      </c>
      <c r="O10" s="445" t="s">
        <v>214</v>
      </c>
    </row>
    <row r="11" spans="1:15" ht="40.5" customHeight="1">
      <c r="A11" s="344" t="s">
        <v>159</v>
      </c>
      <c r="B11" s="345" t="s">
        <v>131</v>
      </c>
      <c r="C11" s="436" t="s">
        <v>215</v>
      </c>
      <c r="D11" s="691" t="s">
        <v>337</v>
      </c>
      <c r="E11" s="692"/>
      <c r="F11" s="692"/>
      <c r="G11" s="692"/>
      <c r="H11" s="692"/>
      <c r="I11" s="692"/>
      <c r="J11" s="692"/>
      <c r="K11" s="692"/>
      <c r="L11" s="692"/>
      <c r="M11" s="692"/>
      <c r="N11" s="692"/>
      <c r="O11" s="693"/>
    </row>
    <row r="12" spans="1:15" s="339" customFormat="1" ht="40.5" customHeight="1">
      <c r="A12" s="333" t="s">
        <v>136</v>
      </c>
      <c r="B12" s="334" t="s">
        <v>86</v>
      </c>
      <c r="C12" s="434" t="s">
        <v>234</v>
      </c>
      <c r="D12" s="628" t="s">
        <v>299</v>
      </c>
      <c r="E12" s="632" t="s">
        <v>316</v>
      </c>
      <c r="F12" s="439" t="s">
        <v>235</v>
      </c>
      <c r="G12" s="438" t="s">
        <v>299</v>
      </c>
      <c r="H12" s="336" t="s">
        <v>300</v>
      </c>
      <c r="I12" s="433" t="s">
        <v>196</v>
      </c>
      <c r="J12" s="335" t="s">
        <v>133</v>
      </c>
      <c r="K12" s="336" t="s">
        <v>133</v>
      </c>
      <c r="L12" s="443" t="s">
        <v>17</v>
      </c>
      <c r="M12" s="441" t="s">
        <v>133</v>
      </c>
      <c r="N12" s="337" t="s">
        <v>133</v>
      </c>
      <c r="O12" s="446" t="s">
        <v>133</v>
      </c>
    </row>
    <row r="13" spans="1:15" s="339" customFormat="1" ht="40.5" customHeight="1">
      <c r="A13" s="278" t="s">
        <v>147</v>
      </c>
      <c r="B13" s="228" t="s">
        <v>87</v>
      </c>
      <c r="C13" s="563" t="s">
        <v>236</v>
      </c>
      <c r="D13" s="688" t="s">
        <v>337</v>
      </c>
      <c r="E13" s="689"/>
      <c r="F13" s="689"/>
      <c r="G13" s="689"/>
      <c r="H13" s="689"/>
      <c r="I13" s="689"/>
      <c r="J13" s="689"/>
      <c r="K13" s="689"/>
      <c r="L13" s="689"/>
      <c r="M13" s="689"/>
      <c r="N13" s="689"/>
      <c r="O13" s="690"/>
    </row>
    <row r="14" spans="1:15" s="339" customFormat="1" ht="40.5" customHeight="1">
      <c r="A14" s="344" t="s">
        <v>171</v>
      </c>
      <c r="B14" s="345" t="s">
        <v>131</v>
      </c>
      <c r="C14" s="436" t="s">
        <v>237</v>
      </c>
      <c r="D14" s="691" t="s">
        <v>337</v>
      </c>
      <c r="E14" s="692"/>
      <c r="F14" s="692"/>
      <c r="G14" s="692"/>
      <c r="H14" s="692"/>
      <c r="I14" s="692"/>
      <c r="J14" s="692"/>
      <c r="K14" s="692"/>
      <c r="L14" s="692"/>
      <c r="M14" s="692"/>
      <c r="N14" s="692"/>
      <c r="O14" s="693"/>
    </row>
    <row r="16" ht="34.5" customHeight="1">
      <c r="A16" s="612" t="s">
        <v>309</v>
      </c>
    </row>
  </sheetData>
  <sheetProtection/>
  <mergeCells count="6">
    <mergeCell ref="F1:O1"/>
    <mergeCell ref="A8:B8"/>
    <mergeCell ref="F2:O2"/>
    <mergeCell ref="D13:O13"/>
    <mergeCell ref="D11:O11"/>
    <mergeCell ref="D14:O14"/>
  </mergeCells>
  <printOptions horizontalCentered="1" verticalCentered="1"/>
  <pageMargins left="0.5905511811023623" right="0.5905511811023623" top="0.7086614173228347" bottom="0.7086614173228347" header="0.3937007874015748" footer="0.1968503937007874"/>
  <pageSetup fitToHeight="1" fitToWidth="1"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L38"/>
  <sheetViews>
    <sheetView zoomScale="85" zoomScaleNormal="85" zoomScalePageLayoutView="0" workbookViewId="0" topLeftCell="A16">
      <selection activeCell="I21" sqref="I21"/>
    </sheetView>
  </sheetViews>
  <sheetFormatPr defaultColWidth="8.796875" defaultRowHeight="14.25"/>
  <cols>
    <col min="1" max="1" width="17.3984375" style="16" customWidth="1"/>
    <col min="2" max="2" width="6.8984375" style="23" customWidth="1"/>
    <col min="3" max="3" width="9.59765625" style="15" customWidth="1"/>
    <col min="4" max="4" width="9.59765625" style="140" customWidth="1"/>
    <col min="5" max="5" width="9.59765625" style="15" customWidth="1"/>
    <col min="6" max="9" width="11.69921875" style="106" customWidth="1"/>
    <col min="10" max="10" width="9.59765625" style="105" customWidth="1"/>
    <col min="11" max="11" width="9.59765625" style="106" customWidth="1"/>
    <col min="12" max="16384" width="9" style="13" customWidth="1"/>
  </cols>
  <sheetData>
    <row r="1" spans="1:11" ht="24.75">
      <c r="A1" s="47" t="s">
        <v>95</v>
      </c>
      <c r="B1" s="47"/>
      <c r="D1" s="694" t="s">
        <v>96</v>
      </c>
      <c r="E1" s="694"/>
      <c r="F1" s="694"/>
      <c r="G1" s="694"/>
      <c r="H1" s="694"/>
      <c r="I1" s="694"/>
      <c r="J1" s="694"/>
      <c r="K1" s="694"/>
    </row>
    <row r="2" spans="4:11" ht="19.5">
      <c r="D2" s="695" t="s">
        <v>97</v>
      </c>
      <c r="E2" s="695"/>
      <c r="F2" s="695"/>
      <c r="G2" s="695"/>
      <c r="H2" s="695"/>
      <c r="I2" s="695"/>
      <c r="J2" s="695"/>
      <c r="K2" s="695"/>
    </row>
    <row r="3" spans="5:9" ht="27.75" customHeight="1">
      <c r="E3" s="46"/>
      <c r="F3" s="104" t="s">
        <v>98</v>
      </c>
      <c r="G3" s="696" t="s">
        <v>42</v>
      </c>
      <c r="H3" s="696"/>
      <c r="I3" s="696"/>
    </row>
    <row r="4" spans="1:11" s="146" customFormat="1" ht="16.5" customHeight="1">
      <c r="A4" s="141"/>
      <c r="B4" s="142"/>
      <c r="C4" s="141">
        <f>WEEKNUM(J7)</f>
        <v>40</v>
      </c>
      <c r="D4" s="143"/>
      <c r="E4" s="141"/>
      <c r="F4" s="144"/>
      <c r="G4" s="144"/>
      <c r="H4" s="144"/>
      <c r="I4" s="144"/>
      <c r="J4" s="145"/>
      <c r="K4" s="144"/>
    </row>
    <row r="5" spans="1:11" s="146" customFormat="1" ht="16.5" customHeight="1">
      <c r="A5" s="141"/>
      <c r="B5" s="142"/>
      <c r="C5" s="141"/>
      <c r="D5" s="147">
        <f>$J$7-3</f>
        <v>42636</v>
      </c>
      <c r="E5" s="147">
        <f>$J$7-1</f>
        <v>42638</v>
      </c>
      <c r="F5" s="147">
        <f>$J$7</f>
        <v>42639</v>
      </c>
      <c r="G5" s="147">
        <f>$J$7+1</f>
        <v>42640</v>
      </c>
      <c r="H5" s="147">
        <f>$J$7+1</f>
        <v>42640</v>
      </c>
      <c r="I5" s="147">
        <f>$J$7+1</f>
        <v>42640</v>
      </c>
      <c r="J5" s="147">
        <f>$J$7+3</f>
        <v>42642</v>
      </c>
      <c r="K5" s="147">
        <f>$J$7+4</f>
        <v>42643</v>
      </c>
    </row>
    <row r="6" spans="1:11" s="146" customFormat="1" ht="14.25" customHeight="1">
      <c r="A6" s="148"/>
      <c r="B6" s="148"/>
      <c r="C6" s="141"/>
      <c r="D6" s="149"/>
      <c r="E6" s="148"/>
      <c r="F6" s="147">
        <f>$J$7+1</f>
        <v>42640</v>
      </c>
      <c r="G6" s="147">
        <f>$J$7+1</f>
        <v>42640</v>
      </c>
      <c r="H6" s="147">
        <f>$J$7+1</f>
        <v>42640</v>
      </c>
      <c r="I6" s="147">
        <f>$J$7+2</f>
        <v>42641</v>
      </c>
      <c r="J6" s="150"/>
      <c r="K6" s="151"/>
    </row>
    <row r="7" spans="1:12" ht="15" customHeight="1">
      <c r="A7" s="62" t="s">
        <v>43</v>
      </c>
      <c r="B7" s="63"/>
      <c r="C7" s="63"/>
      <c r="D7" s="152"/>
      <c r="E7" s="63"/>
      <c r="F7" s="107"/>
      <c r="G7" s="108"/>
      <c r="H7" s="108"/>
      <c r="I7" s="109"/>
      <c r="J7" s="697">
        <v>42639</v>
      </c>
      <c r="K7" s="698"/>
      <c r="L7" s="74"/>
    </row>
    <row r="8" spans="1:11" ht="18" customHeight="1">
      <c r="A8" s="683" t="s">
        <v>0</v>
      </c>
      <c r="B8" s="684"/>
      <c r="C8" s="64" t="s">
        <v>1</v>
      </c>
      <c r="D8" s="153" t="s">
        <v>12</v>
      </c>
      <c r="E8" s="61" t="s">
        <v>10</v>
      </c>
      <c r="F8" s="110" t="s">
        <v>7</v>
      </c>
      <c r="G8" s="110" t="s">
        <v>2</v>
      </c>
      <c r="H8" s="111" t="s">
        <v>11</v>
      </c>
      <c r="I8" s="110" t="s">
        <v>15</v>
      </c>
      <c r="J8" s="112" t="s">
        <v>12</v>
      </c>
      <c r="K8" s="113" t="s">
        <v>10</v>
      </c>
    </row>
    <row r="9" spans="1:11" ht="12.75" customHeight="1">
      <c r="A9" s="95" t="s">
        <v>99</v>
      </c>
      <c r="B9" s="96" t="s">
        <v>100</v>
      </c>
      <c r="C9" s="97" t="s">
        <v>101</v>
      </c>
      <c r="D9" s="154" t="s">
        <v>9</v>
      </c>
      <c r="E9" s="94" t="s">
        <v>25</v>
      </c>
      <c r="F9" s="114" t="s">
        <v>36</v>
      </c>
      <c r="G9" s="114" t="s">
        <v>56</v>
      </c>
      <c r="H9" s="93" t="s">
        <v>102</v>
      </c>
      <c r="I9" s="114" t="s">
        <v>102</v>
      </c>
      <c r="J9" s="115" t="s">
        <v>45</v>
      </c>
      <c r="K9" s="116" t="s">
        <v>80</v>
      </c>
    </row>
    <row r="10" spans="1:12" s="42" customFormat="1" ht="12.75" customHeight="1">
      <c r="A10" s="56" t="s">
        <v>103</v>
      </c>
      <c r="B10" s="57" t="s">
        <v>104</v>
      </c>
      <c r="C10" s="73" t="s">
        <v>101</v>
      </c>
      <c r="D10" s="155" t="s">
        <v>102</v>
      </c>
      <c r="E10" s="33" t="s">
        <v>25</v>
      </c>
      <c r="F10" s="117" t="s">
        <v>18</v>
      </c>
      <c r="G10" s="117" t="s">
        <v>102</v>
      </c>
      <c r="H10" s="91" t="s">
        <v>56</v>
      </c>
      <c r="I10" s="117" t="s">
        <v>57</v>
      </c>
      <c r="J10" s="118" t="s">
        <v>102</v>
      </c>
      <c r="K10" s="119" t="s">
        <v>80</v>
      </c>
      <c r="L10" s="13"/>
    </row>
    <row r="11" spans="1:11" ht="12.75" customHeight="1" thickBot="1">
      <c r="A11" s="59" t="s">
        <v>105</v>
      </c>
      <c r="B11" s="66" t="s">
        <v>106</v>
      </c>
      <c r="C11" s="65" t="s">
        <v>107</v>
      </c>
      <c r="D11" s="156" t="s">
        <v>108</v>
      </c>
      <c r="E11" s="98" t="s">
        <v>73</v>
      </c>
      <c r="F11" s="120" t="s">
        <v>27</v>
      </c>
      <c r="G11" s="120" t="s">
        <v>92</v>
      </c>
      <c r="H11" s="121" t="s">
        <v>108</v>
      </c>
      <c r="I11" s="120" t="s">
        <v>108</v>
      </c>
      <c r="J11" s="122" t="s">
        <v>108</v>
      </c>
      <c r="K11" s="123" t="s">
        <v>85</v>
      </c>
    </row>
    <row r="12" spans="1:12" s="60" customFormat="1" ht="39.75" customHeight="1" thickTop="1">
      <c r="A12" s="134" t="s">
        <v>109</v>
      </c>
      <c r="B12" s="103" t="s">
        <v>110</v>
      </c>
      <c r="C12" s="157" t="str">
        <f>$C$4+204&amp;"E/W"</f>
        <v>244E/W</v>
      </c>
      <c r="D12" s="158">
        <f>$D$5</f>
        <v>42636</v>
      </c>
      <c r="E12" s="159">
        <f>$E$5-1</f>
        <v>42637</v>
      </c>
      <c r="F12" s="160" t="str">
        <f>TEXT($F$5,"m/dd")&amp;"-"&amp;TEXT($F$6,"dd")</f>
        <v>9/26-27</v>
      </c>
      <c r="G12" s="161" t="str">
        <f>TEXT($G$5,"m/dd")&amp;"-"&amp;TEXT($G$6,"dd")</f>
        <v>9/27-27</v>
      </c>
      <c r="H12" s="162"/>
      <c r="I12" s="163"/>
      <c r="J12" s="164">
        <f>$J$5</f>
        <v>42642</v>
      </c>
      <c r="K12" s="165">
        <f>$K$5</f>
        <v>42643</v>
      </c>
      <c r="L12" s="92"/>
    </row>
    <row r="13" spans="1:11" s="42" customFormat="1" ht="39.75" customHeight="1">
      <c r="A13" s="100" t="s">
        <v>111</v>
      </c>
      <c r="B13" s="31" t="s">
        <v>112</v>
      </c>
      <c r="C13" s="101" t="str">
        <f>$C$4+1599&amp;"E/W"</f>
        <v>1639E/W</v>
      </c>
      <c r="D13" s="166"/>
      <c r="E13" s="167">
        <f>$E$5-1</f>
        <v>42637</v>
      </c>
      <c r="F13" s="168" t="str">
        <f>TEXT($F$5,"m/dd")&amp;"-"&amp;TEXT($F$6-1,"dd")&amp;"                        南港C-3"</f>
        <v>9/26-26                        南港C-3</v>
      </c>
      <c r="G13" s="168"/>
      <c r="H13" s="169" t="str">
        <f>TEXT($H$5,"m/dd")&amp;"-"&amp;TEXT($H$6,"dd")</f>
        <v>9/27-27</v>
      </c>
      <c r="I13" s="170" t="str">
        <f>TEXT($I$5,"m/dd")&amp;"-"&amp;TEXT($I$6,"dd")</f>
        <v>9/27-28</v>
      </c>
      <c r="J13" s="171"/>
      <c r="K13" s="172">
        <f>$K$5</f>
        <v>42643</v>
      </c>
    </row>
    <row r="14" spans="1:11" ht="39.75" customHeight="1">
      <c r="A14" s="138" t="s">
        <v>113</v>
      </c>
      <c r="B14" s="139" t="s">
        <v>114</v>
      </c>
      <c r="C14" s="44" t="str">
        <f>$C$4+1599&amp;"E/W"</f>
        <v>1639E/W</v>
      </c>
      <c r="D14" s="173"/>
      <c r="E14" s="174">
        <f>$E$5+2</f>
        <v>42640</v>
      </c>
      <c r="F14" s="175" t="str">
        <f>TEXT($F$5+3,"m/dd")&amp;"-"&amp;TEXT($F$6+3,"dd")</f>
        <v>9/29-30</v>
      </c>
      <c r="G14" s="176" t="str">
        <f>TEXT($G$5+3,"m/dd")&amp;"-"&amp;TEXT($G$6+3,"dd")</f>
        <v>9/30-30</v>
      </c>
      <c r="H14" s="176"/>
      <c r="I14" s="177"/>
      <c r="J14" s="175"/>
      <c r="K14" s="177">
        <f>$K$5+3</f>
        <v>42646</v>
      </c>
    </row>
    <row r="15" spans="1:12" s="60" customFormat="1" ht="39.75" customHeight="1">
      <c r="A15" s="134" t="s">
        <v>115</v>
      </c>
      <c r="B15" s="103" t="s">
        <v>116</v>
      </c>
      <c r="C15" s="157" t="str">
        <f>$C$4+205&amp;"E/W"</f>
        <v>245E/W</v>
      </c>
      <c r="D15" s="158">
        <f>$D$5+7</f>
        <v>42643</v>
      </c>
      <c r="E15" s="159">
        <f>$E$5+6</f>
        <v>42644</v>
      </c>
      <c r="F15" s="160" t="str">
        <f>TEXT($F$5+7,"m/dd")&amp;"-"&amp;TEXT($F$6+7,"dd")</f>
        <v>10/03-04</v>
      </c>
      <c r="G15" s="161" t="str">
        <f>TEXT($G$5+7,"m/dd")&amp;"-"&amp;TEXT($G$6+7,"dd")</f>
        <v>10/04-04</v>
      </c>
      <c r="H15" s="162"/>
      <c r="I15" s="163"/>
      <c r="J15" s="164">
        <f>$J$5+7</f>
        <v>42649</v>
      </c>
      <c r="K15" s="165">
        <f>$K$5+7</f>
        <v>42650</v>
      </c>
      <c r="L15" s="92"/>
    </row>
    <row r="16" spans="1:11" s="42" customFormat="1" ht="39.75" customHeight="1">
      <c r="A16" s="100" t="s">
        <v>117</v>
      </c>
      <c r="B16" s="31" t="s">
        <v>112</v>
      </c>
      <c r="C16" s="101" t="str">
        <f>$C$4+1600&amp;"E/W"</f>
        <v>1640E/W</v>
      </c>
      <c r="D16" s="166"/>
      <c r="E16" s="167">
        <f>$E$5+6</f>
        <v>42644</v>
      </c>
      <c r="F16" s="168" t="str">
        <f>TEXT($F$5+7,"m/dd")&amp;"-"&amp;TEXT($F$6+6,"dd")&amp;"                        南港C-3"</f>
        <v>10/03-03                        南港C-3</v>
      </c>
      <c r="G16" s="168"/>
      <c r="H16" s="169" t="str">
        <f>TEXT($H$5+7,"m/dd")&amp;"-"&amp;TEXT($H$6+7,"dd")</f>
        <v>10/04-04</v>
      </c>
      <c r="I16" s="170" t="str">
        <f>TEXT($I$5+7,"m/dd")&amp;"-"&amp;TEXT($I$6+7,"dd")</f>
        <v>10/04-05</v>
      </c>
      <c r="J16" s="171"/>
      <c r="K16" s="172">
        <f>$K$5+7</f>
        <v>42650</v>
      </c>
    </row>
    <row r="17" spans="1:11" ht="39.75" customHeight="1">
      <c r="A17" s="138" t="s">
        <v>94</v>
      </c>
      <c r="B17" s="139" t="s">
        <v>88</v>
      </c>
      <c r="C17" s="44" t="str">
        <f>$C$4+1600&amp;"E/W"</f>
        <v>1640E/W</v>
      </c>
      <c r="D17" s="173"/>
      <c r="E17" s="174">
        <f>$E$5+9</f>
        <v>42647</v>
      </c>
      <c r="F17" s="175" t="str">
        <f>TEXT($F$5+10,"m/dd")&amp;"-"&amp;TEXT($F$6+10,"dd")</f>
        <v>10/06-07</v>
      </c>
      <c r="G17" s="176" t="str">
        <f>TEXT($G$5+10,"m/dd")&amp;"-"&amp;TEXT($G$6+10,"dd")</f>
        <v>10/07-07</v>
      </c>
      <c r="H17" s="176"/>
      <c r="I17" s="177"/>
      <c r="J17" s="175"/>
      <c r="K17" s="177">
        <f>$K$5+10</f>
        <v>42653</v>
      </c>
    </row>
    <row r="18" spans="1:12" s="60" customFormat="1" ht="39.75" customHeight="1">
      <c r="A18" s="134" t="s">
        <v>93</v>
      </c>
      <c r="B18" s="103" t="s">
        <v>86</v>
      </c>
      <c r="C18" s="157" t="str">
        <f>$C$4+206&amp;"E/W"</f>
        <v>246E/W</v>
      </c>
      <c r="D18" s="158">
        <f>$D$5+14</f>
        <v>42650</v>
      </c>
      <c r="E18" s="159">
        <f>$E$5+13</f>
        <v>42651</v>
      </c>
      <c r="F18" s="160" t="str">
        <f>TEXT($F$5+14,"m/dd")&amp;"-"&amp;TEXT($F$6+14,"dd")</f>
        <v>10/10-11</v>
      </c>
      <c r="G18" s="161" t="str">
        <f>TEXT($G$5+14,"m/dd")&amp;"-"&amp;TEXT($G$6+14,"dd")</f>
        <v>10/11-11</v>
      </c>
      <c r="H18" s="162"/>
      <c r="I18" s="163"/>
      <c r="J18" s="164">
        <f>$J$5+14</f>
        <v>42656</v>
      </c>
      <c r="K18" s="165">
        <f>$K$5+14</f>
        <v>42657</v>
      </c>
      <c r="L18" s="92"/>
    </row>
    <row r="19" spans="1:11" s="42" customFormat="1" ht="39.75" customHeight="1">
      <c r="A19" s="100" t="s">
        <v>89</v>
      </c>
      <c r="B19" s="31" t="s">
        <v>87</v>
      </c>
      <c r="C19" s="101" t="str">
        <f>$C$4+1601&amp;"E/W"</f>
        <v>1641E/W</v>
      </c>
      <c r="D19" s="166"/>
      <c r="E19" s="167">
        <f>$E$5+13</f>
        <v>42651</v>
      </c>
      <c r="F19" s="168" t="str">
        <f>TEXT($F$5+14,"m/dd")&amp;"-"&amp;TEXT($F$6+13,"dd")&amp;"                        南港C-3"</f>
        <v>10/10-10                        南港C-3</v>
      </c>
      <c r="G19" s="168"/>
      <c r="H19" s="169" t="str">
        <f>TEXT($H$5+14,"m/dd")&amp;"-"&amp;TEXT($H$6+14,"dd")</f>
        <v>10/11-11</v>
      </c>
      <c r="I19" s="170" t="str">
        <f>TEXT($I$5+14,"m/dd")&amp;"-"&amp;TEXT($I$6+14,"dd")</f>
        <v>10/11-12</v>
      </c>
      <c r="J19" s="171"/>
      <c r="K19" s="172">
        <f>$K$5+14</f>
        <v>42657</v>
      </c>
    </row>
    <row r="20" spans="1:11" ht="39.75" customHeight="1">
      <c r="A20" s="138" t="s">
        <v>94</v>
      </c>
      <c r="B20" s="139" t="s">
        <v>88</v>
      </c>
      <c r="C20" s="44" t="str">
        <f>$C$4+1601&amp;"E/W"</f>
        <v>1641E/W</v>
      </c>
      <c r="D20" s="173"/>
      <c r="E20" s="174">
        <f>$E$5+16</f>
        <v>42654</v>
      </c>
      <c r="F20" s="175" t="str">
        <f>TEXT($F$5+17,"m/dd")&amp;"-"&amp;TEXT($F$6+17,"dd")</f>
        <v>10/13-14</v>
      </c>
      <c r="G20" s="176" t="str">
        <f>TEXT($G$5+17,"m/dd")&amp;"-"&amp;TEXT($G$6+17,"dd")</f>
        <v>10/14-14</v>
      </c>
      <c r="H20" s="176"/>
      <c r="I20" s="177"/>
      <c r="J20" s="175"/>
      <c r="K20" s="177">
        <f>$K$5+17</f>
        <v>42660</v>
      </c>
    </row>
    <row r="21" spans="1:12" s="60" customFormat="1" ht="39.75" customHeight="1">
      <c r="A21" s="185" t="s">
        <v>93</v>
      </c>
      <c r="B21" s="34" t="s">
        <v>86</v>
      </c>
      <c r="C21" s="157" t="str">
        <f>$C$4+207&amp;"E/W"</f>
        <v>247E/W</v>
      </c>
      <c r="D21" s="158">
        <f>$D$5+21</f>
        <v>42657</v>
      </c>
      <c r="E21" s="159">
        <f>$E$5+20</f>
        <v>42658</v>
      </c>
      <c r="F21" s="160" t="str">
        <f>TEXT($F$5+21,"m/dd")&amp;"-"&amp;TEXT($F$6+21,"dd")</f>
        <v>10/17-18</v>
      </c>
      <c r="G21" s="161" t="str">
        <f>TEXT($G$5+21,"m/dd")&amp;"-"&amp;TEXT($G$6+21,"dd")</f>
        <v>10/18-18</v>
      </c>
      <c r="H21" s="162"/>
      <c r="I21" s="191" t="s">
        <v>119</v>
      </c>
      <c r="J21" s="189">
        <v>42657</v>
      </c>
      <c r="K21" s="190">
        <v>42658</v>
      </c>
      <c r="L21" s="92"/>
    </row>
    <row r="22" spans="1:11" s="42" customFormat="1" ht="39.75" customHeight="1">
      <c r="A22" s="182" t="s">
        <v>89</v>
      </c>
      <c r="B22" s="183" t="s">
        <v>87</v>
      </c>
      <c r="C22" s="184" t="str">
        <f>$C$4+1602&amp;"E/W"</f>
        <v>1642E/W</v>
      </c>
      <c r="D22" s="700" t="s">
        <v>118</v>
      </c>
      <c r="E22" s="701"/>
      <c r="F22" s="701"/>
      <c r="G22" s="701"/>
      <c r="H22" s="701"/>
      <c r="I22" s="701"/>
      <c r="J22" s="701"/>
      <c r="K22" s="702"/>
    </row>
    <row r="23" spans="1:11" ht="39.75" customHeight="1">
      <c r="A23" s="186" t="s">
        <v>94</v>
      </c>
      <c r="B23" s="187" t="s">
        <v>88</v>
      </c>
      <c r="C23" s="188" t="str">
        <f>$C$4+1602&amp;"E/W"</f>
        <v>1642E/W</v>
      </c>
      <c r="D23" s="173"/>
      <c r="E23" s="174">
        <f>$E$5+23</f>
        <v>42661</v>
      </c>
      <c r="F23" s="175" t="str">
        <f>TEXT($F$5+24,"m/dd")&amp;"-"&amp;TEXT($F$6+24,"dd")</f>
        <v>10/20-21</v>
      </c>
      <c r="G23" s="176" t="str">
        <f>TEXT($G$5+24,"m/dd")&amp;"-"&amp;TEXT($G$6+24,"dd")</f>
        <v>10/21-21</v>
      </c>
      <c r="H23" s="176"/>
      <c r="I23" s="177"/>
      <c r="J23" s="175"/>
      <c r="K23" s="177">
        <f>$K$5+24</f>
        <v>42667</v>
      </c>
    </row>
    <row r="24" spans="1:12" s="60" customFormat="1" ht="39.75" customHeight="1">
      <c r="A24" s="134" t="s">
        <v>93</v>
      </c>
      <c r="B24" s="103" t="s">
        <v>86</v>
      </c>
      <c r="C24" s="157" t="str">
        <f>$C$4+208&amp;"E/W"</f>
        <v>248E/W</v>
      </c>
      <c r="D24" s="158">
        <f>$D$5+28</f>
        <v>42664</v>
      </c>
      <c r="E24" s="159">
        <f>$E$5+27</f>
        <v>42665</v>
      </c>
      <c r="F24" s="160" t="str">
        <f>TEXT($F$5+28,"m/dd")&amp;"-"&amp;TEXT($F$6+28,"dd")</f>
        <v>10/24-25</v>
      </c>
      <c r="G24" s="161" t="str">
        <f>TEXT($G$5+28,"m/dd")&amp;"-"&amp;TEXT($G$6+28,"dd")</f>
        <v>10/25-25</v>
      </c>
      <c r="H24" s="162"/>
      <c r="I24" s="163"/>
      <c r="J24" s="164">
        <f>$J$5+28</f>
        <v>42670</v>
      </c>
      <c r="K24" s="165">
        <f>$K$5+28</f>
        <v>42671</v>
      </c>
      <c r="L24" s="92"/>
    </row>
    <row r="25" spans="1:11" s="42" customFormat="1" ht="39.75" customHeight="1">
      <c r="A25" s="100" t="s">
        <v>89</v>
      </c>
      <c r="B25" s="31" t="s">
        <v>87</v>
      </c>
      <c r="C25" s="101" t="str">
        <f>$C$4+1603&amp;"E/W"</f>
        <v>1643E/W</v>
      </c>
      <c r="D25" s="166"/>
      <c r="E25" s="167">
        <f>$E$5+27</f>
        <v>42665</v>
      </c>
      <c r="F25" s="168" t="str">
        <f>TEXT($F$5+28,"m/dd")&amp;"-"&amp;TEXT($F$6+27,"dd")&amp;"                        南港C-3"</f>
        <v>10/24-24                        南港C-3</v>
      </c>
      <c r="G25" s="168"/>
      <c r="H25" s="169" t="str">
        <f>TEXT($H$5+28,"m/dd")&amp;"-"&amp;TEXT($H$6+28,"dd")</f>
        <v>10/25-25</v>
      </c>
      <c r="I25" s="170" t="str">
        <f>TEXT($I$5+28,"m/dd")&amp;"-"&amp;TEXT($I$6+28,"dd")</f>
        <v>10/25-26</v>
      </c>
      <c r="J25" s="171"/>
      <c r="K25" s="172">
        <f>$K$5+28</f>
        <v>42671</v>
      </c>
    </row>
    <row r="26" spans="1:11" ht="39.75" customHeight="1">
      <c r="A26" s="138" t="s">
        <v>94</v>
      </c>
      <c r="B26" s="139" t="s">
        <v>88</v>
      </c>
      <c r="C26" s="44" t="str">
        <f>$C$4+1603&amp;"E/W"</f>
        <v>1643E/W</v>
      </c>
      <c r="D26" s="173"/>
      <c r="E26" s="174">
        <f>$E$5+30</f>
        <v>42668</v>
      </c>
      <c r="F26" s="175" t="str">
        <f>TEXT($F$5+31,"m/dd")&amp;"-"&amp;TEXT($F$6+31,"dd")</f>
        <v>10/27-28</v>
      </c>
      <c r="G26" s="176" t="str">
        <f>TEXT($G$5+31,"m/dd")&amp;"-"&amp;TEXT($G$6+31,"dd")</f>
        <v>10/28-28</v>
      </c>
      <c r="H26" s="176"/>
      <c r="I26" s="177"/>
      <c r="J26" s="175"/>
      <c r="K26" s="177">
        <f>$K$5+31</f>
        <v>42674</v>
      </c>
    </row>
    <row r="27" spans="1:11" s="99" customFormat="1" ht="19.5" customHeight="1">
      <c r="A27" s="699" t="s">
        <v>84</v>
      </c>
      <c r="B27" s="699"/>
      <c r="C27" s="699"/>
      <c r="D27" s="699"/>
      <c r="E27" s="699"/>
      <c r="F27" s="699"/>
      <c r="G27" s="699"/>
      <c r="H27" s="699"/>
      <c r="I27" s="699"/>
      <c r="J27" s="699"/>
      <c r="K27" s="699"/>
    </row>
    <row r="28" spans="1:11" ht="17.25" customHeight="1">
      <c r="A28" s="45"/>
      <c r="B28" s="45"/>
      <c r="C28" s="45"/>
      <c r="D28" s="178"/>
      <c r="E28" s="45"/>
      <c r="F28" s="124"/>
      <c r="G28" s="124"/>
      <c r="H28" s="124"/>
      <c r="I28" s="124"/>
      <c r="J28" s="124"/>
      <c r="K28" s="125"/>
    </row>
    <row r="29" spans="1:11" s="67" customFormat="1" ht="14.25" thickBot="1">
      <c r="A29" s="76" t="s">
        <v>46</v>
      </c>
      <c r="B29" s="77" t="s">
        <v>47</v>
      </c>
      <c r="C29" s="78"/>
      <c r="D29" s="179" t="s">
        <v>48</v>
      </c>
      <c r="E29" s="77" t="s">
        <v>49</v>
      </c>
      <c r="F29" s="126"/>
      <c r="G29" s="126"/>
      <c r="H29" s="126"/>
      <c r="I29" s="126"/>
      <c r="J29" s="126"/>
      <c r="K29" s="127"/>
    </row>
    <row r="30" spans="1:11" s="67" customFormat="1" ht="14.25" thickTop="1">
      <c r="A30" s="79" t="s">
        <v>50</v>
      </c>
      <c r="B30" s="75" t="s">
        <v>90</v>
      </c>
      <c r="C30" s="80"/>
      <c r="D30" s="180" t="s">
        <v>51</v>
      </c>
      <c r="E30" s="75" t="s">
        <v>52</v>
      </c>
      <c r="F30" s="128"/>
      <c r="G30" s="128"/>
      <c r="H30" s="128"/>
      <c r="I30" s="129"/>
      <c r="J30" s="130" t="s">
        <v>60</v>
      </c>
      <c r="K30" s="129"/>
    </row>
    <row r="31" spans="1:11" s="67" customFormat="1" ht="13.5">
      <c r="A31" s="81"/>
      <c r="B31" s="82" t="s">
        <v>91</v>
      </c>
      <c r="C31" s="83"/>
      <c r="D31" s="181" t="s">
        <v>82</v>
      </c>
      <c r="E31" s="82" t="s">
        <v>83</v>
      </c>
      <c r="F31" s="131"/>
      <c r="G31" s="131"/>
      <c r="H31" s="131"/>
      <c r="I31" s="132"/>
      <c r="J31" s="133" t="s">
        <v>61</v>
      </c>
      <c r="K31" s="132"/>
    </row>
    <row r="32" spans="1:11" s="67" customFormat="1" ht="13.5">
      <c r="A32" s="84" t="s">
        <v>53</v>
      </c>
      <c r="B32" s="82" t="s">
        <v>90</v>
      </c>
      <c r="C32" s="83"/>
      <c r="D32" s="181" t="s">
        <v>54</v>
      </c>
      <c r="E32" s="82" t="s">
        <v>55</v>
      </c>
      <c r="F32" s="131"/>
      <c r="G32" s="131"/>
      <c r="H32" s="131"/>
      <c r="I32" s="132"/>
      <c r="J32" s="133" t="s">
        <v>59</v>
      </c>
      <c r="K32" s="132"/>
    </row>
    <row r="33" spans="1:10" ht="14.25">
      <c r="A33" s="45"/>
      <c r="B33" s="45"/>
      <c r="C33" s="45"/>
      <c r="D33" s="178"/>
      <c r="E33" s="45"/>
      <c r="F33" s="124"/>
      <c r="G33" s="124"/>
      <c r="H33" s="124"/>
      <c r="I33" s="124"/>
      <c r="J33" s="124"/>
    </row>
    <row r="34" spans="1:11" s="42" customFormat="1" ht="24.75" customHeight="1">
      <c r="A34" s="703" t="s">
        <v>13</v>
      </c>
      <c r="B34" s="703"/>
      <c r="C34" s="703"/>
      <c r="D34" s="703"/>
      <c r="E34" s="703"/>
      <c r="F34" s="703"/>
      <c r="G34" s="703"/>
      <c r="H34" s="703"/>
      <c r="I34" s="703"/>
      <c r="J34" s="703"/>
      <c r="K34" s="703"/>
    </row>
    <row r="35" spans="1:11" ht="15.75" customHeight="1">
      <c r="A35" s="704" t="s">
        <v>14</v>
      </c>
      <c r="B35" s="704"/>
      <c r="C35" s="704"/>
      <c r="D35" s="704"/>
      <c r="E35" s="704"/>
      <c r="F35" s="704"/>
      <c r="G35" s="704"/>
      <c r="H35" s="704"/>
      <c r="I35" s="704"/>
      <c r="J35" s="704"/>
      <c r="K35" s="704"/>
    </row>
    <row r="36" spans="1:11" ht="15.75" customHeight="1">
      <c r="A36" s="704" t="s">
        <v>16</v>
      </c>
      <c r="B36" s="704"/>
      <c r="C36" s="704"/>
      <c r="D36" s="704"/>
      <c r="E36" s="704"/>
      <c r="F36" s="704"/>
      <c r="G36" s="704"/>
      <c r="H36" s="704"/>
      <c r="I36" s="704"/>
      <c r="J36" s="704"/>
      <c r="K36" s="704"/>
    </row>
    <row r="37" spans="1:11" ht="56.25" customHeight="1">
      <c r="A37" s="705" t="s">
        <v>26</v>
      </c>
      <c r="B37" s="705"/>
      <c r="C37" s="705"/>
      <c r="D37" s="705"/>
      <c r="E37" s="705"/>
      <c r="G37" s="706" t="s">
        <v>35</v>
      </c>
      <c r="H37" s="706"/>
      <c r="I37" s="706"/>
      <c r="J37" s="706"/>
      <c r="K37" s="706"/>
    </row>
    <row r="38" spans="1:11" ht="36" customHeight="1">
      <c r="A38" s="707" t="s">
        <v>24</v>
      </c>
      <c r="B38" s="707"/>
      <c r="C38" s="707"/>
      <c r="D38" s="707"/>
      <c r="E38" s="707"/>
      <c r="G38" s="708" t="s">
        <v>58</v>
      </c>
      <c r="H38" s="708"/>
      <c r="I38" s="708"/>
      <c r="J38" s="708"/>
      <c r="K38" s="708"/>
    </row>
  </sheetData>
  <sheetProtection/>
  <mergeCells count="14">
    <mergeCell ref="A34:K34"/>
    <mergeCell ref="A35:K35"/>
    <mergeCell ref="A36:K36"/>
    <mergeCell ref="A37:E37"/>
    <mergeCell ref="G37:K37"/>
    <mergeCell ref="A38:E38"/>
    <mergeCell ref="G38:K38"/>
    <mergeCell ref="D1:K1"/>
    <mergeCell ref="D2:K2"/>
    <mergeCell ref="G3:I3"/>
    <mergeCell ref="J7:K7"/>
    <mergeCell ref="A8:B8"/>
    <mergeCell ref="A27:K27"/>
    <mergeCell ref="D22:K22"/>
  </mergeCells>
  <printOptions horizontalCentered="1" verticalCentered="1"/>
  <pageMargins left="0.5905511811023623" right="0.5905511811023623" top="0.7086614173228347" bottom="0.7086614173228347" header="0.3937007874015748" footer="0.1968503937007874"/>
  <pageSetup fitToHeight="1" fitToWidth="1" horizontalDpi="600" verticalDpi="600" orientation="portrait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L30"/>
  <sheetViews>
    <sheetView zoomScalePageLayoutView="0" workbookViewId="0" topLeftCell="A16">
      <selection activeCell="A28" sqref="A28:L28"/>
    </sheetView>
  </sheetViews>
  <sheetFormatPr defaultColWidth="8.796875" defaultRowHeight="14.25"/>
  <cols>
    <col min="1" max="1" width="26.5" style="0" customWidth="1"/>
    <col min="2" max="2" width="6.59765625" style="0" customWidth="1"/>
    <col min="3" max="3" width="14.59765625" style="0" customWidth="1"/>
    <col min="4" max="12" width="10.59765625" style="0" customWidth="1"/>
  </cols>
  <sheetData>
    <row r="1" spans="1:12" ht="33">
      <c r="A1" s="35"/>
      <c r="B1" s="54"/>
      <c r="C1" s="715"/>
      <c r="D1" s="715"/>
      <c r="E1" s="715"/>
      <c r="F1" s="715"/>
      <c r="G1" s="715"/>
      <c r="H1" s="715"/>
      <c r="I1" s="715"/>
      <c r="J1" s="715"/>
      <c r="K1" s="715"/>
      <c r="L1" s="715"/>
    </row>
    <row r="2" spans="1:12" ht="23.25">
      <c r="A2" s="52" t="s">
        <v>33</v>
      </c>
      <c r="B2" s="55"/>
      <c r="C2" s="716"/>
      <c r="D2" s="716"/>
      <c r="E2" s="716"/>
      <c r="F2" s="716"/>
      <c r="G2" s="716"/>
      <c r="H2" s="716"/>
      <c r="I2" s="716"/>
      <c r="J2" s="716"/>
      <c r="K2" s="716"/>
      <c r="L2" s="716"/>
    </row>
    <row r="3" spans="1:12" ht="19.5">
      <c r="A3" s="21"/>
      <c r="B3" s="21"/>
      <c r="C3" s="21"/>
      <c r="D3" s="21"/>
      <c r="E3" s="21"/>
      <c r="F3" s="3"/>
      <c r="G3" s="3"/>
      <c r="H3" s="3"/>
      <c r="I3" s="68"/>
      <c r="J3" s="68"/>
      <c r="K3" s="68"/>
      <c r="L3" s="68"/>
    </row>
    <row r="4" spans="1:12" ht="19.5">
      <c r="A4" s="22"/>
      <c r="B4" s="36"/>
      <c r="C4" s="22"/>
      <c r="D4" s="22"/>
      <c r="E4" s="22"/>
      <c r="F4" s="19"/>
      <c r="G4" s="19"/>
      <c r="H4" s="19"/>
      <c r="I4" s="37"/>
      <c r="J4" s="37"/>
      <c r="K4" s="37"/>
      <c r="L4" s="21"/>
    </row>
    <row r="5" spans="1:12" ht="13.5">
      <c r="A5" s="48" t="s">
        <v>39</v>
      </c>
      <c r="B5" s="38"/>
      <c r="C5" s="19"/>
      <c r="D5" s="19"/>
      <c r="E5" s="19"/>
      <c r="F5" s="18"/>
      <c r="G5" s="18"/>
      <c r="H5" s="18"/>
      <c r="I5" s="18"/>
      <c r="J5" s="18"/>
      <c r="K5" s="18"/>
      <c r="L5" s="18"/>
    </row>
    <row r="6" spans="1:12" ht="13.5">
      <c r="A6" s="717" t="s">
        <v>21</v>
      </c>
      <c r="B6" s="718"/>
      <c r="C6" s="489" t="s">
        <v>22</v>
      </c>
      <c r="D6" s="496" t="s">
        <v>254</v>
      </c>
      <c r="E6" s="49" t="s">
        <v>253</v>
      </c>
      <c r="F6" s="509" t="s">
        <v>261</v>
      </c>
      <c r="G6" s="452" t="s">
        <v>254</v>
      </c>
      <c r="H6" s="452" t="s">
        <v>253</v>
      </c>
      <c r="I6" s="510" t="s">
        <v>262</v>
      </c>
      <c r="J6" s="511" t="s">
        <v>254</v>
      </c>
      <c r="K6" s="510" t="s">
        <v>253</v>
      </c>
      <c r="L6" s="509" t="s">
        <v>263</v>
      </c>
    </row>
    <row r="7" spans="1:12" s="353" customFormat="1" ht="30" customHeight="1">
      <c r="A7" s="588" t="s">
        <v>233</v>
      </c>
      <c r="B7" s="589" t="s">
        <v>30</v>
      </c>
      <c r="C7" s="590" t="s">
        <v>150</v>
      </c>
      <c r="D7" s="720" t="s">
        <v>276</v>
      </c>
      <c r="E7" s="721"/>
      <c r="F7" s="721"/>
      <c r="G7" s="721"/>
      <c r="H7" s="721"/>
      <c r="I7" s="721"/>
      <c r="J7" s="721"/>
      <c r="K7" s="721"/>
      <c r="L7" s="722"/>
    </row>
    <row r="8" spans="1:12" s="353" customFormat="1" ht="30" customHeight="1">
      <c r="A8" s="476" t="s">
        <v>139</v>
      </c>
      <c r="B8" s="330" t="s">
        <v>72</v>
      </c>
      <c r="C8" s="490" t="s">
        <v>187</v>
      </c>
      <c r="D8" s="497" t="s">
        <v>133</v>
      </c>
      <c r="E8" s="477" t="s">
        <v>133</v>
      </c>
      <c r="F8" s="354" t="s">
        <v>17</v>
      </c>
      <c r="G8" s="621" t="s">
        <v>326</v>
      </c>
      <c r="H8" s="456" t="s">
        <v>310</v>
      </c>
      <c r="I8" s="462" t="s">
        <v>157</v>
      </c>
      <c r="J8" s="600" t="s">
        <v>326</v>
      </c>
      <c r="K8" s="601" t="s">
        <v>298</v>
      </c>
      <c r="L8" s="356" t="s">
        <v>167</v>
      </c>
    </row>
    <row r="9" spans="1:12" s="353" customFormat="1" ht="30" customHeight="1">
      <c r="A9" s="485" t="s">
        <v>125</v>
      </c>
      <c r="B9" s="236" t="s">
        <v>78</v>
      </c>
      <c r="C9" s="491" t="s">
        <v>183</v>
      </c>
      <c r="D9" s="498" t="s">
        <v>311</v>
      </c>
      <c r="E9" s="484" t="s">
        <v>298</v>
      </c>
      <c r="F9" s="499" t="s">
        <v>313</v>
      </c>
      <c r="G9" s="360" t="s">
        <v>297</v>
      </c>
      <c r="H9" s="360" t="s">
        <v>298</v>
      </c>
      <c r="I9" s="466" t="s">
        <v>188</v>
      </c>
      <c r="J9" s="507" t="s">
        <v>297</v>
      </c>
      <c r="K9" s="466" t="s">
        <v>298</v>
      </c>
      <c r="L9" s="359" t="s">
        <v>189</v>
      </c>
    </row>
    <row r="10" spans="1:12" s="353" customFormat="1" ht="30" customHeight="1">
      <c r="A10" s="486" t="s">
        <v>124</v>
      </c>
      <c r="B10" s="487" t="s">
        <v>79</v>
      </c>
      <c r="C10" s="492" t="s">
        <v>183</v>
      </c>
      <c r="D10" s="723" t="s">
        <v>276</v>
      </c>
      <c r="E10" s="724"/>
      <c r="F10" s="724"/>
      <c r="G10" s="724"/>
      <c r="H10" s="724"/>
      <c r="I10" s="724"/>
      <c r="J10" s="724"/>
      <c r="K10" s="724"/>
      <c r="L10" s="725"/>
    </row>
    <row r="11" spans="1:12" s="353" customFormat="1" ht="30" customHeight="1">
      <c r="A11" s="478" t="s">
        <v>145</v>
      </c>
      <c r="B11" s="479" t="s">
        <v>74</v>
      </c>
      <c r="C11" s="493" t="s">
        <v>202</v>
      </c>
      <c r="D11" s="497" t="s">
        <v>133</v>
      </c>
      <c r="E11" s="477" t="s">
        <v>133</v>
      </c>
      <c r="F11" s="352" t="s">
        <v>17</v>
      </c>
      <c r="G11" s="622" t="s">
        <v>297</v>
      </c>
      <c r="H11" s="351" t="s">
        <v>298</v>
      </c>
      <c r="I11" s="463" t="s">
        <v>203</v>
      </c>
      <c r="J11" s="602" t="s">
        <v>326</v>
      </c>
      <c r="K11" s="603" t="s">
        <v>298</v>
      </c>
      <c r="L11" s="350" t="s">
        <v>176</v>
      </c>
    </row>
    <row r="12" spans="1:12" s="353" customFormat="1" ht="30" customHeight="1">
      <c r="A12" s="476" t="s">
        <v>146</v>
      </c>
      <c r="B12" s="480" t="s">
        <v>75</v>
      </c>
      <c r="C12" s="490" t="s">
        <v>221</v>
      </c>
      <c r="D12" s="497" t="s">
        <v>133</v>
      </c>
      <c r="E12" s="477" t="s">
        <v>133</v>
      </c>
      <c r="F12" s="352" t="s">
        <v>17</v>
      </c>
      <c r="G12" s="622" t="s">
        <v>297</v>
      </c>
      <c r="H12" s="351" t="s">
        <v>298</v>
      </c>
      <c r="I12" s="463" t="s">
        <v>175</v>
      </c>
      <c r="J12" s="602" t="s">
        <v>297</v>
      </c>
      <c r="K12" s="603" t="s">
        <v>298</v>
      </c>
      <c r="L12" s="350" t="s">
        <v>175</v>
      </c>
    </row>
    <row r="13" spans="1:12" s="353" customFormat="1" ht="30" customHeight="1">
      <c r="A13" s="476" t="s">
        <v>142</v>
      </c>
      <c r="B13" s="480" t="s">
        <v>77</v>
      </c>
      <c r="C13" s="490" t="s">
        <v>204</v>
      </c>
      <c r="D13" s="497" t="s">
        <v>299</v>
      </c>
      <c r="E13" s="477" t="s">
        <v>298</v>
      </c>
      <c r="F13" s="350" t="s">
        <v>314</v>
      </c>
      <c r="G13" s="457" t="s">
        <v>133</v>
      </c>
      <c r="H13" s="457" t="s">
        <v>133</v>
      </c>
      <c r="I13" s="348" t="s">
        <v>133</v>
      </c>
      <c r="J13" s="349" t="s">
        <v>133</v>
      </c>
      <c r="K13" s="348" t="s">
        <v>133</v>
      </c>
      <c r="L13" s="352" t="s">
        <v>17</v>
      </c>
    </row>
    <row r="14" spans="1:12" s="353" customFormat="1" ht="30" customHeight="1">
      <c r="A14" s="481" t="s">
        <v>123</v>
      </c>
      <c r="B14" s="480" t="s">
        <v>71</v>
      </c>
      <c r="C14" s="494" t="s">
        <v>205</v>
      </c>
      <c r="D14" s="502" t="s">
        <v>133</v>
      </c>
      <c r="E14" s="482" t="s">
        <v>133</v>
      </c>
      <c r="F14" s="350" t="s">
        <v>17</v>
      </c>
      <c r="G14" s="623" t="s">
        <v>297</v>
      </c>
      <c r="H14" s="457" t="s">
        <v>298</v>
      </c>
      <c r="I14" s="463" t="s">
        <v>164</v>
      </c>
      <c r="J14" s="602" t="s">
        <v>297</v>
      </c>
      <c r="K14" s="603" t="s">
        <v>298</v>
      </c>
      <c r="L14" s="352" t="s">
        <v>174</v>
      </c>
    </row>
    <row r="15" spans="1:12" s="353" customFormat="1" ht="30" customHeight="1">
      <c r="A15" s="476" t="s">
        <v>233</v>
      </c>
      <c r="B15" s="330" t="s">
        <v>30</v>
      </c>
      <c r="C15" s="490" t="s">
        <v>150</v>
      </c>
      <c r="D15" s="497" t="s">
        <v>310</v>
      </c>
      <c r="E15" s="477" t="s">
        <v>301</v>
      </c>
      <c r="F15" s="354" t="s">
        <v>180</v>
      </c>
      <c r="G15" s="621" t="s">
        <v>303</v>
      </c>
      <c r="H15" s="456" t="s">
        <v>300</v>
      </c>
      <c r="I15" s="464" t="s">
        <v>191</v>
      </c>
      <c r="J15" s="355" t="s">
        <v>299</v>
      </c>
      <c r="K15" s="464" t="s">
        <v>300</v>
      </c>
      <c r="L15" s="356" t="s">
        <v>170</v>
      </c>
    </row>
    <row r="16" spans="1:12" s="353" customFormat="1" ht="30" customHeight="1">
      <c r="A16" s="483" t="s">
        <v>135</v>
      </c>
      <c r="B16" s="236" t="s">
        <v>81</v>
      </c>
      <c r="C16" s="491" t="s">
        <v>183</v>
      </c>
      <c r="D16" s="498" t="s">
        <v>133</v>
      </c>
      <c r="E16" s="484" t="s">
        <v>133</v>
      </c>
      <c r="F16" s="503" t="s">
        <v>133</v>
      </c>
      <c r="G16" s="458" t="s">
        <v>297</v>
      </c>
      <c r="H16" s="458" t="s">
        <v>298</v>
      </c>
      <c r="I16" s="465" t="s">
        <v>174</v>
      </c>
      <c r="J16" s="357" t="s">
        <v>297</v>
      </c>
      <c r="K16" s="465" t="s">
        <v>298</v>
      </c>
      <c r="L16" s="358" t="s">
        <v>165</v>
      </c>
    </row>
    <row r="17" spans="1:12" s="353" customFormat="1" ht="30" customHeight="1">
      <c r="A17" s="476" t="s">
        <v>137</v>
      </c>
      <c r="B17" s="330" t="s">
        <v>72</v>
      </c>
      <c r="C17" s="490" t="s">
        <v>220</v>
      </c>
      <c r="D17" s="712" t="s">
        <v>276</v>
      </c>
      <c r="E17" s="713"/>
      <c r="F17" s="713"/>
      <c r="G17" s="713"/>
      <c r="H17" s="713"/>
      <c r="I17" s="713"/>
      <c r="J17" s="713"/>
      <c r="K17" s="713"/>
      <c r="L17" s="714"/>
    </row>
    <row r="18" spans="1:12" s="353" customFormat="1" ht="30" customHeight="1">
      <c r="A18" s="476" t="s">
        <v>277</v>
      </c>
      <c r="B18" s="480" t="s">
        <v>76</v>
      </c>
      <c r="C18" s="490" t="s">
        <v>278</v>
      </c>
      <c r="D18" s="712" t="s">
        <v>276</v>
      </c>
      <c r="E18" s="713"/>
      <c r="F18" s="713"/>
      <c r="G18" s="713"/>
      <c r="H18" s="713"/>
      <c r="I18" s="713"/>
      <c r="J18" s="713"/>
      <c r="K18" s="713"/>
      <c r="L18" s="714"/>
    </row>
    <row r="19" spans="1:12" s="353" customFormat="1" ht="30" customHeight="1">
      <c r="A19" s="485" t="s">
        <v>124</v>
      </c>
      <c r="B19" s="236" t="s">
        <v>78</v>
      </c>
      <c r="C19" s="491" t="s">
        <v>206</v>
      </c>
      <c r="D19" s="726" t="s">
        <v>315</v>
      </c>
      <c r="E19" s="727"/>
      <c r="F19" s="727"/>
      <c r="G19" s="727"/>
      <c r="H19" s="727"/>
      <c r="I19" s="727"/>
      <c r="J19" s="727"/>
      <c r="K19" s="727"/>
      <c r="L19" s="728"/>
    </row>
    <row r="20" spans="1:12" s="353" customFormat="1" ht="30" customHeight="1">
      <c r="A20" s="486" t="s">
        <v>124</v>
      </c>
      <c r="B20" s="487" t="s">
        <v>79</v>
      </c>
      <c r="C20" s="492" t="s">
        <v>206</v>
      </c>
      <c r="D20" s="500" t="s">
        <v>298</v>
      </c>
      <c r="E20" s="488" t="s">
        <v>300</v>
      </c>
      <c r="F20" s="501" t="s">
        <v>207</v>
      </c>
      <c r="G20" s="459" t="s">
        <v>133</v>
      </c>
      <c r="H20" s="459" t="s">
        <v>133</v>
      </c>
      <c r="I20" s="467" t="s">
        <v>17</v>
      </c>
      <c r="J20" s="508" t="s">
        <v>133</v>
      </c>
      <c r="K20" s="467" t="s">
        <v>133</v>
      </c>
      <c r="L20" s="361" t="s">
        <v>17</v>
      </c>
    </row>
    <row r="21" spans="1:12" s="247" customFormat="1" ht="30" customHeight="1">
      <c r="A21" s="478" t="s">
        <v>145</v>
      </c>
      <c r="B21" s="479" t="s">
        <v>74</v>
      </c>
      <c r="C21" s="493" t="s">
        <v>238</v>
      </c>
      <c r="D21" s="709" t="s">
        <v>276</v>
      </c>
      <c r="E21" s="710"/>
      <c r="F21" s="710"/>
      <c r="G21" s="710"/>
      <c r="H21" s="710"/>
      <c r="I21" s="710"/>
      <c r="J21" s="710"/>
      <c r="K21" s="710"/>
      <c r="L21" s="711"/>
    </row>
    <row r="22" spans="1:12" s="247" customFormat="1" ht="30" customHeight="1">
      <c r="A22" s="476" t="s">
        <v>277</v>
      </c>
      <c r="B22" s="480" t="s">
        <v>75</v>
      </c>
      <c r="C22" s="490" t="s">
        <v>335</v>
      </c>
      <c r="D22" s="497" t="s">
        <v>133</v>
      </c>
      <c r="E22" s="477" t="s">
        <v>133</v>
      </c>
      <c r="F22" s="251" t="s">
        <v>17</v>
      </c>
      <c r="G22" s="624" t="s">
        <v>310</v>
      </c>
      <c r="H22" s="254" t="s">
        <v>304</v>
      </c>
      <c r="I22" s="460" t="s">
        <v>196</v>
      </c>
      <c r="J22" s="673" t="s">
        <v>310</v>
      </c>
      <c r="K22" s="674" t="s">
        <v>304</v>
      </c>
      <c r="L22" s="250" t="s">
        <v>196</v>
      </c>
    </row>
    <row r="23" spans="1:12" s="247" customFormat="1" ht="30" customHeight="1">
      <c r="A23" s="476" t="s">
        <v>146</v>
      </c>
      <c r="B23" s="480" t="s">
        <v>77</v>
      </c>
      <c r="C23" s="490" t="s">
        <v>239</v>
      </c>
      <c r="D23" s="497" t="s">
        <v>301</v>
      </c>
      <c r="E23" s="477" t="s">
        <v>312</v>
      </c>
      <c r="F23" s="251" t="s">
        <v>268</v>
      </c>
      <c r="G23" s="453" t="s">
        <v>133</v>
      </c>
      <c r="H23" s="453" t="s">
        <v>133</v>
      </c>
      <c r="I23" s="252" t="s">
        <v>133</v>
      </c>
      <c r="J23" s="253" t="s">
        <v>133</v>
      </c>
      <c r="K23" s="252" t="s">
        <v>133</v>
      </c>
      <c r="L23" s="251" t="s">
        <v>17</v>
      </c>
    </row>
    <row r="24" spans="1:12" s="247" customFormat="1" ht="30" customHeight="1">
      <c r="A24" s="481" t="s">
        <v>123</v>
      </c>
      <c r="B24" s="480" t="s">
        <v>71</v>
      </c>
      <c r="C24" s="494" t="s">
        <v>240</v>
      </c>
      <c r="D24" s="712" t="s">
        <v>276</v>
      </c>
      <c r="E24" s="713"/>
      <c r="F24" s="713"/>
      <c r="G24" s="713"/>
      <c r="H24" s="713"/>
      <c r="I24" s="713"/>
      <c r="J24" s="713"/>
      <c r="K24" s="713"/>
      <c r="L24" s="714"/>
    </row>
    <row r="25" spans="1:12" s="247" customFormat="1" ht="30" customHeight="1">
      <c r="A25" s="483" t="s">
        <v>125</v>
      </c>
      <c r="B25" s="236" t="s">
        <v>81</v>
      </c>
      <c r="C25" s="491" t="s">
        <v>206</v>
      </c>
      <c r="D25" s="498" t="s">
        <v>133</v>
      </c>
      <c r="E25" s="484" t="s">
        <v>133</v>
      </c>
      <c r="F25" s="504" t="s">
        <v>133</v>
      </c>
      <c r="G25" s="455" t="s">
        <v>298</v>
      </c>
      <c r="H25" s="455" t="s">
        <v>308</v>
      </c>
      <c r="I25" s="461" t="s">
        <v>195</v>
      </c>
      <c r="J25" s="245" t="s">
        <v>298</v>
      </c>
      <c r="K25" s="461" t="s">
        <v>308</v>
      </c>
      <c r="L25" s="246" t="s">
        <v>178</v>
      </c>
    </row>
    <row r="26" spans="1:12" s="247" customFormat="1" ht="30" customHeight="1">
      <c r="A26" s="476" t="s">
        <v>139</v>
      </c>
      <c r="B26" s="330" t="s">
        <v>72</v>
      </c>
      <c r="C26" s="490" t="s">
        <v>241</v>
      </c>
      <c r="D26" s="497" t="s">
        <v>133</v>
      </c>
      <c r="E26" s="477" t="s">
        <v>133</v>
      </c>
      <c r="F26" s="248" t="s">
        <v>17</v>
      </c>
      <c r="G26" s="625" t="s">
        <v>328</v>
      </c>
      <c r="H26" s="454" t="s">
        <v>302</v>
      </c>
      <c r="I26" s="468" t="s">
        <v>181</v>
      </c>
      <c r="J26" s="604" t="s">
        <v>301</v>
      </c>
      <c r="K26" s="605" t="s">
        <v>327</v>
      </c>
      <c r="L26" s="249" t="s">
        <v>198</v>
      </c>
    </row>
    <row r="27" spans="1:12" s="247" customFormat="1" ht="30" customHeight="1">
      <c r="A27" s="469" t="s">
        <v>341</v>
      </c>
      <c r="B27" s="470" t="s">
        <v>76</v>
      </c>
      <c r="C27" s="495" t="s">
        <v>279</v>
      </c>
      <c r="D27" s="505" t="s">
        <v>301</v>
      </c>
      <c r="E27" s="471" t="s">
        <v>302</v>
      </c>
      <c r="F27" s="506" t="s">
        <v>179</v>
      </c>
      <c r="G27" s="473" t="s">
        <v>133</v>
      </c>
      <c r="H27" s="473" t="s">
        <v>133</v>
      </c>
      <c r="I27" s="474" t="s">
        <v>17</v>
      </c>
      <c r="J27" s="472" t="s">
        <v>133</v>
      </c>
      <c r="K27" s="474" t="s">
        <v>133</v>
      </c>
      <c r="L27" s="475" t="s">
        <v>17</v>
      </c>
    </row>
    <row r="28" spans="1:12" ht="13.5">
      <c r="A28" s="719"/>
      <c r="B28" s="719"/>
      <c r="C28" s="719"/>
      <c r="D28" s="719"/>
      <c r="E28" s="719"/>
      <c r="F28" s="719"/>
      <c r="G28" s="719"/>
      <c r="H28" s="719"/>
      <c r="I28" s="719"/>
      <c r="J28" s="719"/>
      <c r="K28" s="719"/>
      <c r="L28" s="719"/>
    </row>
    <row r="30" ht="36" customHeight="1">
      <c r="A30" s="612" t="s">
        <v>309</v>
      </c>
    </row>
  </sheetData>
  <sheetProtection/>
  <mergeCells count="11">
    <mergeCell ref="D19:L19"/>
    <mergeCell ref="D21:L21"/>
    <mergeCell ref="D24:L24"/>
    <mergeCell ref="C1:L1"/>
    <mergeCell ref="C2:L2"/>
    <mergeCell ref="A6:B6"/>
    <mergeCell ref="A28:L28"/>
    <mergeCell ref="D7:L7"/>
    <mergeCell ref="D10:L10"/>
    <mergeCell ref="D17:L17"/>
    <mergeCell ref="D18:L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O31"/>
  <sheetViews>
    <sheetView zoomScalePageLayoutView="0" workbookViewId="0" topLeftCell="A1">
      <selection activeCell="D13" sqref="D13:O13"/>
    </sheetView>
  </sheetViews>
  <sheetFormatPr defaultColWidth="8.796875" defaultRowHeight="14.25"/>
  <cols>
    <col min="1" max="1" width="21.59765625" style="0" customWidth="1"/>
    <col min="2" max="2" width="5.59765625" style="0" customWidth="1"/>
    <col min="3" max="3" width="11.59765625" style="0" customWidth="1"/>
    <col min="4" max="15" width="10.59765625" style="0" customWidth="1"/>
  </cols>
  <sheetData>
    <row r="1" spans="1:15" ht="27">
      <c r="A1" s="35"/>
      <c r="B1" s="35"/>
      <c r="C1" s="715" t="s">
        <v>8</v>
      </c>
      <c r="D1" s="715"/>
      <c r="E1" s="715"/>
      <c r="F1" s="715"/>
      <c r="G1" s="715"/>
      <c r="H1" s="715"/>
      <c r="I1" s="715"/>
      <c r="J1" s="715"/>
      <c r="K1" s="715"/>
      <c r="L1" s="715"/>
      <c r="M1" s="715"/>
      <c r="N1" s="715"/>
      <c r="O1" s="715"/>
    </row>
    <row r="2" spans="1:15" ht="19.5">
      <c r="A2" s="51" t="s">
        <v>33</v>
      </c>
      <c r="B2" s="51"/>
      <c r="C2" s="716" t="s">
        <v>34</v>
      </c>
      <c r="D2" s="716"/>
      <c r="E2" s="716"/>
      <c r="F2" s="716"/>
      <c r="G2" s="716"/>
      <c r="H2" s="716"/>
      <c r="I2" s="716"/>
      <c r="J2" s="716"/>
      <c r="K2" s="716"/>
      <c r="L2" s="716"/>
      <c r="M2" s="716"/>
      <c r="N2" s="716"/>
      <c r="O2" s="716"/>
    </row>
    <row r="3" spans="1:15" ht="19.5">
      <c r="A3" s="21"/>
      <c r="B3" s="21"/>
      <c r="C3" s="21"/>
      <c r="D3" s="21"/>
      <c r="E3" s="21"/>
      <c r="F3" s="53"/>
      <c r="G3" s="53"/>
      <c r="H3" s="53"/>
      <c r="I3" s="20"/>
      <c r="J3" s="20"/>
      <c r="K3" s="20"/>
      <c r="L3" s="20"/>
      <c r="M3" s="20"/>
      <c r="N3" s="20"/>
      <c r="O3" s="21"/>
    </row>
    <row r="4" spans="1:15" ht="19.5">
      <c r="A4" s="21"/>
      <c r="B4" s="21"/>
      <c r="C4" s="21"/>
      <c r="D4" s="21"/>
      <c r="E4" s="21"/>
      <c r="F4" s="41"/>
      <c r="G4" s="41"/>
      <c r="H4" s="41"/>
      <c r="I4" s="20"/>
      <c r="J4" s="20"/>
      <c r="K4" s="20"/>
      <c r="L4" s="20"/>
      <c r="M4" s="20"/>
      <c r="N4" s="20"/>
      <c r="O4" s="21"/>
    </row>
    <row r="5" spans="1:15" ht="13.5">
      <c r="A5" s="10" t="s">
        <v>40</v>
      </c>
      <c r="B5" s="38"/>
      <c r="C5" s="19"/>
      <c r="D5" s="19"/>
      <c r="E5" s="19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13.5">
      <c r="A6" s="729" t="s">
        <v>21</v>
      </c>
      <c r="B6" s="730"/>
      <c r="C6" s="516" t="s">
        <v>22</v>
      </c>
      <c r="D6" s="521" t="s">
        <v>246</v>
      </c>
      <c r="E6" s="43" t="s">
        <v>247</v>
      </c>
      <c r="F6" s="533" t="s">
        <v>255</v>
      </c>
      <c r="G6" s="375" t="s">
        <v>246</v>
      </c>
      <c r="H6" s="375" t="s">
        <v>247</v>
      </c>
      <c r="I6" s="489" t="s">
        <v>264</v>
      </c>
      <c r="J6" s="374" t="s">
        <v>246</v>
      </c>
      <c r="K6" s="489" t="s">
        <v>247</v>
      </c>
      <c r="L6" s="533" t="s">
        <v>265</v>
      </c>
      <c r="M6" s="451" t="s">
        <v>246</v>
      </c>
      <c r="N6" s="489" t="s">
        <v>247</v>
      </c>
      <c r="O6" s="533" t="s">
        <v>256</v>
      </c>
    </row>
    <row r="7" spans="1:15" ht="36.75" customHeight="1">
      <c r="A7" s="512" t="s">
        <v>137</v>
      </c>
      <c r="B7" s="513" t="s">
        <v>121</v>
      </c>
      <c r="C7" s="517" t="s">
        <v>222</v>
      </c>
      <c r="D7" s="626" t="s">
        <v>286</v>
      </c>
      <c r="E7" s="627" t="s">
        <v>291</v>
      </c>
      <c r="F7" s="287" t="s">
        <v>156</v>
      </c>
      <c r="G7" s="591" t="s">
        <v>286</v>
      </c>
      <c r="H7" s="591" t="s">
        <v>291</v>
      </c>
      <c r="I7" s="514" t="s">
        <v>266</v>
      </c>
      <c r="J7" s="530" t="s">
        <v>17</v>
      </c>
      <c r="K7" s="514" t="s">
        <v>17</v>
      </c>
      <c r="L7" s="289" t="s">
        <v>28</v>
      </c>
      <c r="M7" s="528" t="s">
        <v>17</v>
      </c>
      <c r="N7" s="288" t="s">
        <v>17</v>
      </c>
      <c r="O7" s="289" t="s">
        <v>28</v>
      </c>
    </row>
    <row r="8" spans="1:15" ht="36.75" customHeight="1">
      <c r="A8" s="290" t="s">
        <v>132</v>
      </c>
      <c r="B8" s="265" t="s">
        <v>29</v>
      </c>
      <c r="C8" s="518" t="s">
        <v>216</v>
      </c>
      <c r="D8" s="526" t="s">
        <v>281</v>
      </c>
      <c r="E8" s="291" t="s">
        <v>283</v>
      </c>
      <c r="F8" s="524" t="s">
        <v>165</v>
      </c>
      <c r="G8" s="592" t="s">
        <v>338</v>
      </c>
      <c r="H8" s="592" t="s">
        <v>283</v>
      </c>
      <c r="I8" s="515" t="s">
        <v>166</v>
      </c>
      <c r="J8" s="531" t="s">
        <v>17</v>
      </c>
      <c r="K8" s="515" t="s">
        <v>17</v>
      </c>
      <c r="L8" s="532" t="s">
        <v>28</v>
      </c>
      <c r="M8" s="529" t="s">
        <v>17</v>
      </c>
      <c r="N8" s="292" t="s">
        <v>17</v>
      </c>
      <c r="O8" s="293" t="s">
        <v>28</v>
      </c>
    </row>
    <row r="9" spans="1:15" ht="36.75" customHeight="1">
      <c r="A9" s="294" t="s">
        <v>139</v>
      </c>
      <c r="B9" s="295" t="s">
        <v>121</v>
      </c>
      <c r="C9" s="519" t="s">
        <v>208</v>
      </c>
      <c r="D9" s="731" t="s">
        <v>317</v>
      </c>
      <c r="E9" s="732"/>
      <c r="F9" s="732"/>
      <c r="G9" s="732"/>
      <c r="H9" s="732"/>
      <c r="I9" s="732"/>
      <c r="J9" s="732"/>
      <c r="K9" s="732"/>
      <c r="L9" s="732"/>
      <c r="M9" s="732"/>
      <c r="N9" s="732"/>
      <c r="O9" s="733"/>
    </row>
    <row r="10" spans="1:15" s="263" customFormat="1" ht="36.75" customHeight="1">
      <c r="A10" s="298" t="s">
        <v>124</v>
      </c>
      <c r="B10" s="299" t="s">
        <v>143</v>
      </c>
      <c r="C10" s="520" t="s">
        <v>183</v>
      </c>
      <c r="D10" s="525" t="s">
        <v>17</v>
      </c>
      <c r="E10" s="300" t="s">
        <v>17</v>
      </c>
      <c r="F10" s="304" t="s">
        <v>28</v>
      </c>
      <c r="G10" s="301" t="s">
        <v>17</v>
      </c>
      <c r="H10" s="527" t="s">
        <v>17</v>
      </c>
      <c r="I10" s="302" t="s">
        <v>28</v>
      </c>
      <c r="J10" s="667">
        <v>44308</v>
      </c>
      <c r="K10" s="668">
        <v>44316</v>
      </c>
      <c r="L10" s="304" t="s">
        <v>331</v>
      </c>
      <c r="M10" s="301" t="s">
        <v>281</v>
      </c>
      <c r="N10" s="303" t="s">
        <v>283</v>
      </c>
      <c r="O10" s="304" t="s">
        <v>175</v>
      </c>
    </row>
    <row r="11" spans="1:15" ht="36.75" customHeight="1">
      <c r="A11" s="290" t="s">
        <v>334</v>
      </c>
      <c r="B11" s="265" t="s">
        <v>29</v>
      </c>
      <c r="C11" s="518" t="s">
        <v>216</v>
      </c>
      <c r="D11" s="522" t="s">
        <v>283</v>
      </c>
      <c r="E11" s="523" t="s">
        <v>293</v>
      </c>
      <c r="F11" s="524" t="s">
        <v>178</v>
      </c>
      <c r="G11" s="593" t="s">
        <v>295</v>
      </c>
      <c r="H11" s="594" t="s">
        <v>294</v>
      </c>
      <c r="I11" s="515" t="s">
        <v>179</v>
      </c>
      <c r="J11" s="531" t="s">
        <v>17</v>
      </c>
      <c r="K11" s="515" t="s">
        <v>17</v>
      </c>
      <c r="L11" s="532" t="s">
        <v>28</v>
      </c>
      <c r="M11" s="529" t="s">
        <v>17</v>
      </c>
      <c r="N11" s="292" t="s">
        <v>17</v>
      </c>
      <c r="O11" s="293" t="s">
        <v>28</v>
      </c>
    </row>
    <row r="12" spans="1:15" ht="36.75" customHeight="1">
      <c r="A12" s="294" t="s">
        <v>332</v>
      </c>
      <c r="B12" s="295" t="s">
        <v>121</v>
      </c>
      <c r="C12" s="519" t="s">
        <v>333</v>
      </c>
      <c r="D12" s="633" t="s">
        <v>280</v>
      </c>
      <c r="E12" s="634" t="s">
        <v>294</v>
      </c>
      <c r="F12" s="287" t="s">
        <v>179</v>
      </c>
      <c r="G12" s="595" t="s">
        <v>284</v>
      </c>
      <c r="H12" s="596" t="s">
        <v>339</v>
      </c>
      <c r="I12" s="514" t="s">
        <v>267</v>
      </c>
      <c r="J12" s="530" t="s">
        <v>17</v>
      </c>
      <c r="K12" s="514" t="s">
        <v>17</v>
      </c>
      <c r="L12" s="289" t="s">
        <v>28</v>
      </c>
      <c r="M12" s="528" t="s">
        <v>17</v>
      </c>
      <c r="N12" s="288" t="s">
        <v>17</v>
      </c>
      <c r="O12" s="289" t="s">
        <v>28</v>
      </c>
    </row>
    <row r="13" spans="1:15" s="263" customFormat="1" ht="36.75" customHeight="1">
      <c r="A13" s="298" t="s">
        <v>122</v>
      </c>
      <c r="B13" s="299" t="s">
        <v>143</v>
      </c>
      <c r="C13" s="520" t="s">
        <v>242</v>
      </c>
      <c r="D13" s="734" t="s">
        <v>317</v>
      </c>
      <c r="E13" s="735"/>
      <c r="F13" s="735"/>
      <c r="G13" s="735"/>
      <c r="H13" s="735"/>
      <c r="I13" s="735"/>
      <c r="J13" s="735"/>
      <c r="K13" s="735"/>
      <c r="L13" s="735"/>
      <c r="M13" s="735"/>
      <c r="N13" s="735"/>
      <c r="O13" s="736"/>
    </row>
    <row r="14" spans="1:15" ht="13.5">
      <c r="A14" s="18"/>
      <c r="B14" s="40"/>
      <c r="C14" s="19"/>
      <c r="D14" s="19"/>
      <c r="E14" s="19"/>
      <c r="F14" s="378"/>
      <c r="G14" s="378"/>
      <c r="H14" s="378"/>
      <c r="I14" s="19"/>
      <c r="J14" s="19"/>
      <c r="K14" s="19"/>
      <c r="L14" s="19"/>
      <c r="M14" s="19"/>
      <c r="N14" s="19"/>
      <c r="O14" s="19"/>
    </row>
    <row r="15" ht="18" customHeight="1"/>
    <row r="16" spans="2:15" ht="30" customHeight="1">
      <c r="B16" s="612" t="s">
        <v>309</v>
      </c>
      <c r="O16" s="241"/>
    </row>
    <row r="17" ht="18" customHeight="1"/>
    <row r="18" ht="18" customHeight="1"/>
    <row r="19" ht="18" customHeight="1"/>
    <row r="26" ht="13.5">
      <c r="O26" s="241"/>
    </row>
    <row r="31" spans="6:8" ht="22.5" customHeight="1">
      <c r="F31" s="243"/>
      <c r="G31" s="243"/>
      <c r="H31" s="243"/>
    </row>
  </sheetData>
  <sheetProtection/>
  <mergeCells count="5">
    <mergeCell ref="C1:O1"/>
    <mergeCell ref="C2:O2"/>
    <mergeCell ref="A6:B6"/>
    <mergeCell ref="D9:O9"/>
    <mergeCell ref="D13:O13"/>
  </mergeCells>
  <printOptions/>
  <pageMargins left="0.7" right="0.7" top="0.75" bottom="0.75" header="0.3" footer="0.3"/>
  <pageSetup horizontalDpi="600" verticalDpi="600" orientation="portrait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N23"/>
  <sheetViews>
    <sheetView zoomScalePageLayoutView="0" workbookViewId="0" topLeftCell="A4">
      <selection activeCell="D14" sqref="D14"/>
    </sheetView>
  </sheetViews>
  <sheetFormatPr defaultColWidth="8.796875" defaultRowHeight="14.25"/>
  <cols>
    <col min="1" max="1" width="21.3984375" style="4" customWidth="1"/>
    <col min="2" max="2" width="6.69921875" style="29" customWidth="1"/>
    <col min="3" max="3" width="7.59765625" style="1" customWidth="1"/>
    <col min="4" max="12" width="10.59765625" style="1" customWidth="1"/>
    <col min="13" max="16384" width="9" style="4" customWidth="1"/>
  </cols>
  <sheetData>
    <row r="1" ht="12">
      <c r="A1" s="2"/>
    </row>
    <row r="2" spans="1:12" ht="27">
      <c r="A2" s="2"/>
      <c r="C2" s="737" t="s">
        <v>31</v>
      </c>
      <c r="D2" s="737"/>
      <c r="E2" s="737"/>
      <c r="F2" s="737"/>
      <c r="G2" s="737"/>
      <c r="H2" s="737"/>
      <c r="I2" s="737"/>
      <c r="J2" s="737"/>
      <c r="K2" s="737"/>
      <c r="L2" s="737"/>
    </row>
    <row r="3" spans="1:12" ht="23.25" customHeight="1">
      <c r="A3" s="2"/>
      <c r="C3" s="738" t="s">
        <v>32</v>
      </c>
      <c r="D3" s="738"/>
      <c r="E3" s="738"/>
      <c r="F3" s="738"/>
      <c r="G3" s="738"/>
      <c r="H3" s="738"/>
      <c r="I3" s="738"/>
      <c r="J3" s="738"/>
      <c r="K3" s="738"/>
      <c r="L3" s="738"/>
    </row>
    <row r="4" spans="2:12" ht="14.25" customHeight="1">
      <c r="B4" s="6"/>
      <c r="F4" s="41" t="s">
        <v>23</v>
      </c>
      <c r="G4" s="41"/>
      <c r="H4" s="41"/>
      <c r="I4" s="17" t="s">
        <v>20</v>
      </c>
      <c r="J4" s="17"/>
      <c r="K4" s="17"/>
      <c r="L4" s="11"/>
    </row>
    <row r="5" spans="2:12" ht="15" customHeight="1">
      <c r="B5" s="6"/>
      <c r="F5" s="41"/>
      <c r="G5" s="41"/>
      <c r="H5" s="41"/>
      <c r="I5" s="17"/>
      <c r="J5" s="17"/>
      <c r="K5" s="17"/>
      <c r="L5" s="11"/>
    </row>
    <row r="6" spans="2:12" ht="15" customHeight="1">
      <c r="B6" s="6"/>
      <c r="F6" s="41"/>
      <c r="G6" s="41"/>
      <c r="H6" s="41"/>
      <c r="I6" s="17"/>
      <c r="J6" s="17"/>
      <c r="K6" s="17"/>
      <c r="L6" s="11"/>
    </row>
    <row r="7" spans="1:12" s="13" customFormat="1" ht="19.5" customHeight="1">
      <c r="A7" s="739"/>
      <c r="B7" s="739"/>
      <c r="C7" s="739"/>
      <c r="D7" s="739"/>
      <c r="E7" s="739"/>
      <c r="F7" s="739"/>
      <c r="G7" s="739"/>
      <c r="H7" s="739"/>
      <c r="I7" s="739"/>
      <c r="J7" s="739"/>
      <c r="K7" s="739"/>
      <c r="L7" s="740"/>
    </row>
    <row r="8" spans="1:12" ht="16.5" customHeight="1">
      <c r="A8" s="9" t="s">
        <v>44</v>
      </c>
      <c r="B8" s="30"/>
      <c r="F8" s="5"/>
      <c r="G8" s="5"/>
      <c r="H8" s="5"/>
      <c r="I8" s="5"/>
      <c r="J8" s="5"/>
      <c r="K8" s="5"/>
      <c r="L8" s="5"/>
    </row>
    <row r="9" spans="1:13" ht="24.75" customHeight="1">
      <c r="A9" s="729" t="s">
        <v>21</v>
      </c>
      <c r="B9" s="741"/>
      <c r="C9" s="516" t="s">
        <v>22</v>
      </c>
      <c r="D9" s="521" t="s">
        <v>246</v>
      </c>
      <c r="E9" s="377" t="s">
        <v>247</v>
      </c>
      <c r="F9" s="542" t="s">
        <v>269</v>
      </c>
      <c r="G9" s="536" t="s">
        <v>246</v>
      </c>
      <c r="H9" s="536" t="s">
        <v>247</v>
      </c>
      <c r="I9" s="538" t="s">
        <v>270</v>
      </c>
      <c r="J9" s="547" t="s">
        <v>246</v>
      </c>
      <c r="K9" s="537" t="s">
        <v>247</v>
      </c>
      <c r="L9" s="539" t="s">
        <v>271</v>
      </c>
      <c r="M9" s="24"/>
    </row>
    <row r="10" spans="1:12" s="42" customFormat="1" ht="54.75" customHeight="1">
      <c r="A10" s="102" t="s">
        <v>144</v>
      </c>
      <c r="B10" s="242" t="s">
        <v>65</v>
      </c>
      <c r="C10" s="540" t="s">
        <v>184</v>
      </c>
      <c r="D10" s="617">
        <v>44307</v>
      </c>
      <c r="E10" s="618">
        <v>44314</v>
      </c>
      <c r="F10" s="543" t="s">
        <v>156</v>
      </c>
      <c r="G10" s="534" t="s">
        <v>286</v>
      </c>
      <c r="H10" s="534" t="s">
        <v>291</v>
      </c>
      <c r="I10" s="545" t="s">
        <v>157</v>
      </c>
      <c r="J10" s="548" t="s">
        <v>281</v>
      </c>
      <c r="K10" s="534" t="s">
        <v>283</v>
      </c>
      <c r="L10" s="194" t="s">
        <v>186</v>
      </c>
    </row>
    <row r="11" spans="1:12" s="42" customFormat="1" ht="54.75" customHeight="1">
      <c r="A11" s="234" t="s">
        <v>127</v>
      </c>
      <c r="B11" s="235" t="s">
        <v>66</v>
      </c>
      <c r="C11" s="541" t="s">
        <v>185</v>
      </c>
      <c r="D11" s="619">
        <v>44306</v>
      </c>
      <c r="E11" s="620">
        <v>44313</v>
      </c>
      <c r="F11" s="544" t="s">
        <v>155</v>
      </c>
      <c r="G11" s="232" t="s">
        <v>286</v>
      </c>
      <c r="H11" s="232" t="s">
        <v>291</v>
      </c>
      <c r="I11" s="233" t="s">
        <v>157</v>
      </c>
      <c r="J11" s="549" t="s">
        <v>286</v>
      </c>
      <c r="K11" s="232" t="s">
        <v>291</v>
      </c>
      <c r="L11" s="544" t="s">
        <v>158</v>
      </c>
    </row>
    <row r="12" spans="1:12" s="42" customFormat="1" ht="54.75" customHeight="1">
      <c r="A12" s="102" t="s">
        <v>148</v>
      </c>
      <c r="B12" s="305" t="s">
        <v>65</v>
      </c>
      <c r="C12" s="540" t="s">
        <v>184</v>
      </c>
      <c r="D12" s="617">
        <v>44308</v>
      </c>
      <c r="E12" s="618">
        <v>44316</v>
      </c>
      <c r="F12" s="194" t="s">
        <v>166</v>
      </c>
      <c r="G12" s="90" t="s">
        <v>281</v>
      </c>
      <c r="H12" s="90" t="s">
        <v>283</v>
      </c>
      <c r="I12" s="546" t="s">
        <v>168</v>
      </c>
      <c r="J12" s="550" t="s">
        <v>283</v>
      </c>
      <c r="K12" s="90" t="s">
        <v>282</v>
      </c>
      <c r="L12" s="194" t="s">
        <v>191</v>
      </c>
    </row>
    <row r="13" spans="1:12" s="42" customFormat="1" ht="54.75" customHeight="1">
      <c r="A13" s="234" t="s">
        <v>129</v>
      </c>
      <c r="B13" s="235" t="s">
        <v>66</v>
      </c>
      <c r="C13" s="541" t="s">
        <v>162</v>
      </c>
      <c r="D13" s="619">
        <v>44308</v>
      </c>
      <c r="E13" s="620">
        <v>44316</v>
      </c>
      <c r="F13" s="544" t="s">
        <v>165</v>
      </c>
      <c r="G13" s="232" t="s">
        <v>281</v>
      </c>
      <c r="H13" s="232" t="s">
        <v>283</v>
      </c>
      <c r="I13" s="233" t="s">
        <v>168</v>
      </c>
      <c r="J13" s="656" t="s">
        <v>291</v>
      </c>
      <c r="K13" s="657" t="s">
        <v>284</v>
      </c>
      <c r="L13" s="544" t="s">
        <v>169</v>
      </c>
    </row>
    <row r="14" spans="1:14" s="42" customFormat="1" ht="54.75" customHeight="1">
      <c r="A14" s="102" t="s">
        <v>144</v>
      </c>
      <c r="B14" s="242" t="s">
        <v>134</v>
      </c>
      <c r="C14" s="540" t="s">
        <v>227</v>
      </c>
      <c r="D14" s="617">
        <v>44317</v>
      </c>
      <c r="E14" s="618">
        <v>44328</v>
      </c>
      <c r="F14" s="194" t="s">
        <v>179</v>
      </c>
      <c r="G14" s="90" t="s">
        <v>295</v>
      </c>
      <c r="H14" s="90" t="s">
        <v>294</v>
      </c>
      <c r="I14" s="546" t="s">
        <v>181</v>
      </c>
      <c r="J14" s="550" t="s">
        <v>284</v>
      </c>
      <c r="K14" s="90" t="s">
        <v>285</v>
      </c>
      <c r="L14" s="194" t="s">
        <v>229</v>
      </c>
      <c r="M14" s="193"/>
      <c r="N14" s="193"/>
    </row>
    <row r="15" spans="1:12" s="42" customFormat="1" ht="54.75" customHeight="1">
      <c r="A15" s="234" t="s">
        <v>127</v>
      </c>
      <c r="B15" s="235" t="s">
        <v>66</v>
      </c>
      <c r="C15" s="541" t="s">
        <v>228</v>
      </c>
      <c r="D15" s="619">
        <v>44316</v>
      </c>
      <c r="E15" s="620">
        <v>44327</v>
      </c>
      <c r="F15" s="544" t="s">
        <v>178</v>
      </c>
      <c r="G15" s="232" t="s">
        <v>295</v>
      </c>
      <c r="H15" s="232" t="s">
        <v>294</v>
      </c>
      <c r="I15" s="233" t="s">
        <v>181</v>
      </c>
      <c r="J15" s="656" t="s">
        <v>284</v>
      </c>
      <c r="K15" s="657" t="s">
        <v>307</v>
      </c>
      <c r="L15" s="544" t="s">
        <v>182</v>
      </c>
    </row>
    <row r="16" spans="1:12" ht="14.25">
      <c r="A16" s="16"/>
      <c r="B16" s="27"/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1:12" ht="14.25">
      <c r="A17" s="16"/>
      <c r="B17" s="27"/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1:12" ht="36.75" customHeight="1">
      <c r="A18" s="612" t="s">
        <v>309</v>
      </c>
      <c r="B18" s="27"/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1:12" ht="14.25">
      <c r="A19" s="13"/>
      <c r="B19" s="27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1:12" ht="14.25">
      <c r="A20" s="13"/>
      <c r="B20" s="27"/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1:12" ht="14.25">
      <c r="A21" s="13"/>
      <c r="B21" s="27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ht="14.25">
      <c r="L22" s="15"/>
    </row>
    <row r="23" ht="14.25">
      <c r="L23" s="15"/>
    </row>
  </sheetData>
  <sheetProtection/>
  <mergeCells count="4">
    <mergeCell ref="C2:L2"/>
    <mergeCell ref="C3:L3"/>
    <mergeCell ref="A7:L7"/>
    <mergeCell ref="A9:B9"/>
  </mergeCells>
  <hyperlinks>
    <hyperlink ref="I4" r:id="rId1" display="http://www.sinotrans.co.jp/"/>
  </hyperlinks>
  <printOptions/>
  <pageMargins left="0.7480314960629921" right="0.7874015748031497" top="0.5905511811023623" bottom="0.1968503937007874" header="0.1968503937007874" footer="0.3937007874015748"/>
  <pageSetup fitToHeight="1" fitToWidth="1" horizontalDpi="600" verticalDpi="600" orientation="portrait" paperSize="9" scale="72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P23"/>
  <sheetViews>
    <sheetView workbookViewId="0" topLeftCell="A1">
      <selection activeCell="A14" sqref="A14"/>
    </sheetView>
  </sheetViews>
  <sheetFormatPr defaultColWidth="8.796875" defaultRowHeight="14.25"/>
  <cols>
    <col min="1" max="1" width="22.8984375" style="2" customWidth="1"/>
    <col min="2" max="2" width="6.8984375" style="6" customWidth="1"/>
    <col min="3" max="3" width="8.09765625" style="1" customWidth="1"/>
    <col min="4" max="15" width="10.59765625" style="1" customWidth="1"/>
    <col min="16" max="16384" width="9" style="4" customWidth="1"/>
  </cols>
  <sheetData>
    <row r="1" spans="1:15" ht="34.5" customHeight="1">
      <c r="A1"/>
      <c r="C1" s="659"/>
      <c r="D1" s="195"/>
      <c r="E1" s="195"/>
      <c r="F1" s="715"/>
      <c r="G1" s="715"/>
      <c r="H1" s="715"/>
      <c r="I1" s="715"/>
      <c r="J1" s="715"/>
      <c r="K1" s="715"/>
      <c r="L1" s="715"/>
      <c r="M1" s="715"/>
      <c r="N1" s="715"/>
      <c r="O1" s="715"/>
    </row>
    <row r="2" spans="6:15" ht="19.5" customHeight="1">
      <c r="F2" s="716"/>
      <c r="G2" s="716"/>
      <c r="H2" s="716"/>
      <c r="I2" s="716"/>
      <c r="J2" s="716"/>
      <c r="K2" s="716"/>
      <c r="L2" s="716"/>
      <c r="M2" s="716"/>
      <c r="N2" s="716"/>
      <c r="O2" s="716"/>
    </row>
    <row r="3" spans="6:15" ht="14.25">
      <c r="F3" s="50" t="s">
        <v>23</v>
      </c>
      <c r="G3" s="50"/>
      <c r="H3" s="50"/>
      <c r="I3" s="20" t="s">
        <v>20</v>
      </c>
      <c r="J3" s="20"/>
      <c r="K3" s="20"/>
      <c r="L3" s="4"/>
      <c r="M3" s="4"/>
      <c r="N3" s="4"/>
      <c r="O3" s="196"/>
    </row>
    <row r="4" spans="6:15" ht="14.25">
      <c r="F4" s="41"/>
      <c r="G4" s="41"/>
      <c r="H4" s="41"/>
      <c r="I4" s="17"/>
      <c r="J4" s="17"/>
      <c r="K4" s="17"/>
      <c r="L4" s="2"/>
      <c r="M4" s="2"/>
      <c r="N4" s="2"/>
      <c r="O4" s="197"/>
    </row>
    <row r="5" spans="1:16" ht="16.5" customHeight="1">
      <c r="A5" s="198"/>
      <c r="B5" s="199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</row>
    <row r="6" spans="1:15" ht="18.75" customHeight="1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</row>
    <row r="7" spans="1:16" ht="16.5" customHeight="1">
      <c r="A7" s="10" t="s">
        <v>41</v>
      </c>
      <c r="B7" s="38"/>
      <c r="C7" s="19"/>
      <c r="D7" s="19"/>
      <c r="E7" s="19"/>
      <c r="F7" s="19"/>
      <c r="G7" s="19"/>
      <c r="H7" s="19"/>
      <c r="I7" s="19"/>
      <c r="J7" s="19"/>
      <c r="K7" s="19"/>
      <c r="L7" s="86"/>
      <c r="M7" s="86"/>
      <c r="N7" s="86"/>
      <c r="O7" s="19"/>
      <c r="P7" s="1"/>
    </row>
    <row r="8" spans="1:15" ht="19.5" customHeight="1">
      <c r="A8" s="729" t="s">
        <v>21</v>
      </c>
      <c r="B8" s="730"/>
      <c r="C8" s="516" t="s">
        <v>22</v>
      </c>
      <c r="D8" s="521" t="s">
        <v>246</v>
      </c>
      <c r="E8" s="43" t="s">
        <v>247</v>
      </c>
      <c r="F8" s="578" t="s">
        <v>272</v>
      </c>
      <c r="G8" s="377" t="s">
        <v>246</v>
      </c>
      <c r="H8" s="377" t="s">
        <v>247</v>
      </c>
      <c r="I8" s="535" t="s">
        <v>273</v>
      </c>
      <c r="J8" s="376" t="s">
        <v>246</v>
      </c>
      <c r="K8" s="43" t="s">
        <v>247</v>
      </c>
      <c r="L8" s="578" t="s">
        <v>274</v>
      </c>
      <c r="M8" s="535" t="s">
        <v>246</v>
      </c>
      <c r="N8" s="516" t="s">
        <v>247</v>
      </c>
      <c r="O8" s="578" t="s">
        <v>275</v>
      </c>
    </row>
    <row r="9" spans="1:15" s="42" customFormat="1" ht="40.5" customHeight="1">
      <c r="A9" s="326" t="s">
        <v>62</v>
      </c>
      <c r="B9" s="296" t="s">
        <v>68</v>
      </c>
      <c r="C9" s="558" t="s">
        <v>183</v>
      </c>
      <c r="D9" s="669">
        <v>44308</v>
      </c>
      <c r="E9" s="670">
        <v>44316</v>
      </c>
      <c r="F9" s="565" t="s">
        <v>192</v>
      </c>
      <c r="G9" s="551" t="s">
        <v>281</v>
      </c>
      <c r="H9" s="551" t="s">
        <v>283</v>
      </c>
      <c r="I9" s="552" t="s">
        <v>164</v>
      </c>
      <c r="J9" s="568" t="s">
        <v>17</v>
      </c>
      <c r="K9" s="574" t="s">
        <v>17</v>
      </c>
      <c r="L9" s="328" t="s">
        <v>17</v>
      </c>
      <c r="M9" s="552" t="s">
        <v>17</v>
      </c>
      <c r="N9" s="327" t="s">
        <v>17</v>
      </c>
      <c r="O9" s="328" t="s">
        <v>17</v>
      </c>
    </row>
    <row r="10" spans="1:15" s="13" customFormat="1" ht="40.5" customHeight="1">
      <c r="A10" s="329" t="s">
        <v>342</v>
      </c>
      <c r="B10" s="297" t="s">
        <v>67</v>
      </c>
      <c r="C10" s="559" t="s">
        <v>206</v>
      </c>
      <c r="D10" s="608">
        <v>44309</v>
      </c>
      <c r="E10" s="609">
        <v>44316</v>
      </c>
      <c r="F10" s="275" t="s">
        <v>193</v>
      </c>
      <c r="G10" s="323" t="s">
        <v>290</v>
      </c>
      <c r="H10" s="323" t="s">
        <v>283</v>
      </c>
      <c r="I10" s="553" t="s">
        <v>175</v>
      </c>
      <c r="J10" s="569" t="s">
        <v>17</v>
      </c>
      <c r="K10" s="575" t="s">
        <v>17</v>
      </c>
      <c r="L10" s="325" t="s">
        <v>17</v>
      </c>
      <c r="M10" s="553" t="s">
        <v>17</v>
      </c>
      <c r="N10" s="324" t="s">
        <v>17</v>
      </c>
      <c r="O10" s="325" t="s">
        <v>17</v>
      </c>
    </row>
    <row r="11" spans="1:15" s="13" customFormat="1" ht="40.5" customHeight="1">
      <c r="A11" s="226" t="s">
        <v>120</v>
      </c>
      <c r="B11" s="227" t="s">
        <v>69</v>
      </c>
      <c r="C11" s="560" t="s">
        <v>194</v>
      </c>
      <c r="D11" s="675">
        <v>44308</v>
      </c>
      <c r="E11" s="676">
        <v>44316</v>
      </c>
      <c r="F11" s="264" t="s">
        <v>175</v>
      </c>
      <c r="G11" s="677">
        <v>44308</v>
      </c>
      <c r="H11" s="677" t="s">
        <v>283</v>
      </c>
      <c r="I11" s="554" t="s">
        <v>164</v>
      </c>
      <c r="J11" s="570" t="s">
        <v>17</v>
      </c>
      <c r="K11" s="229" t="s">
        <v>17</v>
      </c>
      <c r="L11" s="264" t="s">
        <v>17</v>
      </c>
      <c r="M11" s="554" t="s">
        <v>17</v>
      </c>
      <c r="N11" s="230" t="s">
        <v>17</v>
      </c>
      <c r="O11" s="231" t="s">
        <v>17</v>
      </c>
    </row>
    <row r="12" spans="1:15" s="42" customFormat="1" ht="40.5" customHeight="1">
      <c r="A12" s="660" t="s">
        <v>149</v>
      </c>
      <c r="B12" s="661" t="s">
        <v>70</v>
      </c>
      <c r="C12" s="662" t="s">
        <v>329</v>
      </c>
      <c r="D12" s="663" t="s">
        <v>17</v>
      </c>
      <c r="E12" s="664" t="s">
        <v>17</v>
      </c>
      <c r="F12" s="566" t="s">
        <v>17</v>
      </c>
      <c r="G12" s="369" t="s">
        <v>17</v>
      </c>
      <c r="H12" s="369" t="s">
        <v>17</v>
      </c>
      <c r="I12" s="557" t="s">
        <v>17</v>
      </c>
      <c r="J12" s="665" t="s">
        <v>287</v>
      </c>
      <c r="K12" s="666" t="s">
        <v>330</v>
      </c>
      <c r="L12" s="371" t="s">
        <v>175</v>
      </c>
      <c r="M12" s="567" t="s">
        <v>287</v>
      </c>
      <c r="N12" s="370" t="s">
        <v>283</v>
      </c>
      <c r="O12" s="371" t="s">
        <v>174</v>
      </c>
    </row>
    <row r="13" spans="1:15" s="32" customFormat="1" ht="40.5" customHeight="1">
      <c r="A13" s="363" t="s">
        <v>343</v>
      </c>
      <c r="B13" s="364" t="s">
        <v>68</v>
      </c>
      <c r="C13" s="561" t="s">
        <v>183</v>
      </c>
      <c r="D13" s="610">
        <v>44314</v>
      </c>
      <c r="E13" s="611">
        <v>44326</v>
      </c>
      <c r="F13" s="325" t="s">
        <v>230</v>
      </c>
      <c r="G13" s="323" t="s">
        <v>283</v>
      </c>
      <c r="H13" s="323" t="s">
        <v>306</v>
      </c>
      <c r="I13" s="555" t="s">
        <v>177</v>
      </c>
      <c r="J13" s="571" t="s">
        <v>17</v>
      </c>
      <c r="K13" s="576" t="s">
        <v>17</v>
      </c>
      <c r="L13" s="275" t="s">
        <v>17</v>
      </c>
      <c r="M13" s="555" t="s">
        <v>17</v>
      </c>
      <c r="N13" s="274" t="s">
        <v>17</v>
      </c>
      <c r="O13" s="275" t="s">
        <v>17</v>
      </c>
    </row>
    <row r="14" spans="1:15" s="13" customFormat="1" ht="40.5" customHeight="1">
      <c r="A14" s="365" t="s">
        <v>62</v>
      </c>
      <c r="B14" s="366" t="s">
        <v>67</v>
      </c>
      <c r="C14" s="562" t="s">
        <v>206</v>
      </c>
      <c r="D14" s="671">
        <v>44312</v>
      </c>
      <c r="E14" s="672">
        <v>44323</v>
      </c>
      <c r="F14" s="565" t="s">
        <v>231</v>
      </c>
      <c r="G14" s="658" t="s">
        <v>291</v>
      </c>
      <c r="H14" s="658" t="s">
        <v>306</v>
      </c>
      <c r="I14" s="556" t="s">
        <v>196</v>
      </c>
      <c r="J14" s="572" t="s">
        <v>17</v>
      </c>
      <c r="K14" s="577" t="s">
        <v>17</v>
      </c>
      <c r="L14" s="277" t="s">
        <v>17</v>
      </c>
      <c r="M14" s="556" t="s">
        <v>17</v>
      </c>
      <c r="N14" s="276" t="s">
        <v>17</v>
      </c>
      <c r="O14" s="277" t="s">
        <v>17</v>
      </c>
    </row>
    <row r="15" spans="1:15" s="13" customFormat="1" ht="40.5" customHeight="1">
      <c r="A15" s="278" t="s">
        <v>120</v>
      </c>
      <c r="B15" s="228" t="s">
        <v>69</v>
      </c>
      <c r="C15" s="563" t="s">
        <v>232</v>
      </c>
      <c r="D15" s="607" t="s">
        <v>291</v>
      </c>
      <c r="E15" s="573" t="s">
        <v>306</v>
      </c>
      <c r="F15" s="264" t="s">
        <v>196</v>
      </c>
      <c r="G15" s="606" t="s">
        <v>283</v>
      </c>
      <c r="H15" s="606" t="s">
        <v>336</v>
      </c>
      <c r="I15" s="554" t="s">
        <v>177</v>
      </c>
      <c r="J15" s="570" t="s">
        <v>17</v>
      </c>
      <c r="K15" s="229" t="s">
        <v>17</v>
      </c>
      <c r="L15" s="264" t="s">
        <v>17</v>
      </c>
      <c r="M15" s="554" t="s">
        <v>17</v>
      </c>
      <c r="N15" s="230" t="s">
        <v>17</v>
      </c>
      <c r="O15" s="231" t="s">
        <v>17</v>
      </c>
    </row>
    <row r="16" spans="1:16" s="42" customFormat="1" ht="40.5" customHeight="1">
      <c r="A16" s="367" t="s">
        <v>149</v>
      </c>
      <c r="B16" s="368" t="s">
        <v>70</v>
      </c>
      <c r="C16" s="564" t="s">
        <v>206</v>
      </c>
      <c r="D16" s="742" t="s">
        <v>317</v>
      </c>
      <c r="E16" s="743"/>
      <c r="F16" s="743"/>
      <c r="G16" s="743"/>
      <c r="H16" s="743"/>
      <c r="I16" s="743"/>
      <c r="J16" s="743"/>
      <c r="K16" s="743"/>
      <c r="L16" s="743"/>
      <c r="M16" s="743"/>
      <c r="N16" s="743"/>
      <c r="O16" s="744"/>
      <c r="P16" s="13"/>
    </row>
    <row r="19" ht="30.75" customHeight="1">
      <c r="A19" s="612" t="s">
        <v>309</v>
      </c>
    </row>
    <row r="20" spans="1:15" ht="14.25">
      <c r="A20" s="201"/>
      <c r="B20" s="202"/>
      <c r="C20" s="203"/>
      <c r="D20" s="203"/>
      <c r="E20" s="203"/>
      <c r="F20" s="204"/>
      <c r="G20" s="204"/>
      <c r="H20" s="204"/>
      <c r="I20" s="204"/>
      <c r="J20" s="204"/>
      <c r="K20" s="204"/>
      <c r="L20" s="204"/>
      <c r="M20" s="204"/>
      <c r="N20" s="204"/>
      <c r="O20" s="204"/>
    </row>
    <row r="21" spans="1:15" ht="14.25">
      <c r="A21" s="205"/>
      <c r="B21" s="206"/>
      <c r="C21" s="207"/>
      <c r="D21" s="207"/>
      <c r="E21" s="207"/>
      <c r="F21" s="208"/>
      <c r="G21" s="208"/>
      <c r="H21" s="208"/>
      <c r="I21" s="208"/>
      <c r="J21" s="208"/>
      <c r="K21" s="208"/>
      <c r="L21" s="208"/>
      <c r="M21" s="208"/>
      <c r="N21" s="208"/>
      <c r="O21" s="208"/>
    </row>
    <row r="22" spans="1:15" ht="14.25">
      <c r="A22" s="209"/>
      <c r="B22" s="210"/>
      <c r="C22" s="210"/>
      <c r="D22" s="210"/>
      <c r="E22" s="210"/>
      <c r="F22" s="211"/>
      <c r="G22" s="211"/>
      <c r="H22" s="211"/>
      <c r="I22" s="211"/>
      <c r="J22" s="211"/>
      <c r="K22" s="211"/>
      <c r="L22" s="211"/>
      <c r="M22" s="211"/>
      <c r="N22" s="211"/>
      <c r="O22" s="211"/>
    </row>
    <row r="23" spans="1:15" ht="14.25">
      <c r="A23" s="212"/>
      <c r="B23" s="206"/>
      <c r="C23" s="206"/>
      <c r="D23" s="206"/>
      <c r="E23" s="206"/>
      <c r="F23" s="213"/>
      <c r="G23" s="213"/>
      <c r="H23" s="213"/>
      <c r="I23" s="213"/>
      <c r="J23" s="213"/>
      <c r="K23" s="213"/>
      <c r="L23" s="213"/>
      <c r="M23" s="213"/>
      <c r="N23" s="213"/>
      <c r="O23" s="213"/>
    </row>
  </sheetData>
  <sheetProtection scenarios="1"/>
  <mergeCells count="4">
    <mergeCell ref="F1:O1"/>
    <mergeCell ref="F2:O2"/>
    <mergeCell ref="A8:B8"/>
    <mergeCell ref="D16:O16"/>
  </mergeCells>
  <hyperlinks>
    <hyperlink ref="I3" r:id="rId1" display="http://www.sinotrans.co.jp/"/>
  </hyperlinks>
  <printOptions/>
  <pageMargins left="0.5905511811023623" right="0.3937007874015748" top="0.35433070866141736" bottom="0.1968503937007874" header="0.31496062992125984" footer="0.2362204724409449"/>
  <pageSetup horizontalDpi="600" verticalDpi="600" orientation="portrait" paperSize="9" scale="65" r:id="rId3"/>
  <colBreaks count="1" manualBreakCount="1">
    <brk id="15" max="51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J12"/>
  <sheetViews>
    <sheetView zoomScalePageLayoutView="0" workbookViewId="0" topLeftCell="A2">
      <selection activeCell="H10" sqref="H10"/>
    </sheetView>
  </sheetViews>
  <sheetFormatPr defaultColWidth="8.796875" defaultRowHeight="14.25"/>
  <cols>
    <col min="1" max="1" width="20.59765625" style="307" customWidth="1"/>
    <col min="2" max="2" width="10.59765625" style="308" customWidth="1"/>
    <col min="3" max="3" width="11.3984375" style="309" customWidth="1"/>
    <col min="4" max="9" width="10.59765625" style="309" customWidth="1"/>
    <col min="10" max="16384" width="9" style="306" customWidth="1"/>
  </cols>
  <sheetData>
    <row r="1" spans="1:9" ht="39.75" customHeight="1">
      <c r="A1" s="745" t="s">
        <v>8</v>
      </c>
      <c r="B1" s="745"/>
      <c r="C1" s="745"/>
      <c r="D1" s="745"/>
      <c r="E1" s="745"/>
      <c r="F1" s="745"/>
      <c r="G1" s="745"/>
      <c r="H1" s="745"/>
      <c r="I1" s="745"/>
    </row>
    <row r="2" spans="1:9" ht="24.75" customHeight="1">
      <c r="A2" s="746" t="s">
        <v>34</v>
      </c>
      <c r="B2" s="746"/>
      <c r="C2" s="746"/>
      <c r="D2" s="746"/>
      <c r="E2" s="746"/>
      <c r="F2" s="746"/>
      <c r="G2" s="746"/>
      <c r="H2" s="746"/>
      <c r="I2" s="746"/>
    </row>
    <row r="3" spans="6:8" ht="24" customHeight="1">
      <c r="F3" s="310" t="s">
        <v>20</v>
      </c>
      <c r="G3" s="310"/>
      <c r="H3" s="310"/>
    </row>
    <row r="5" spans="1:10" ht="16.5" customHeight="1">
      <c r="A5" s="311"/>
      <c r="B5" s="312"/>
      <c r="C5" s="311"/>
      <c r="D5" s="311"/>
      <c r="E5" s="311"/>
      <c r="F5" s="311"/>
      <c r="G5" s="311"/>
      <c r="H5" s="311"/>
      <c r="I5" s="311"/>
      <c r="J5" s="311"/>
    </row>
    <row r="6" spans="1:9" ht="18.75" customHeight="1">
      <c r="A6" s="313"/>
      <c r="B6" s="313"/>
      <c r="C6" s="313"/>
      <c r="D6" s="313"/>
      <c r="E6" s="313"/>
      <c r="F6" s="313"/>
      <c r="G6" s="313"/>
      <c r="H6" s="313"/>
      <c r="I6" s="313"/>
    </row>
    <row r="7" spans="1:10" ht="22.5" customHeight="1">
      <c r="A7" s="314" t="s">
        <v>161</v>
      </c>
      <c r="B7" s="315"/>
      <c r="C7" s="316"/>
      <c r="D7" s="316"/>
      <c r="E7" s="316"/>
      <c r="F7" s="316"/>
      <c r="G7" s="316"/>
      <c r="H7" s="316"/>
      <c r="I7" s="316"/>
      <c r="J7" s="309"/>
    </row>
    <row r="8" spans="1:9" ht="26.25" customHeight="1">
      <c r="A8" s="747" t="s">
        <v>21</v>
      </c>
      <c r="B8" s="748"/>
      <c r="C8" s="320" t="s">
        <v>22</v>
      </c>
      <c r="D8" s="581" t="s">
        <v>254</v>
      </c>
      <c r="E8" s="582" t="s">
        <v>253</v>
      </c>
      <c r="F8" s="583" t="s">
        <v>7</v>
      </c>
      <c r="G8" s="579" t="s">
        <v>254</v>
      </c>
      <c r="H8" s="586" t="s">
        <v>253</v>
      </c>
      <c r="I8" s="317" t="s">
        <v>6</v>
      </c>
    </row>
    <row r="9" spans="1:10" s="318" customFormat="1" ht="69.75" customHeight="1">
      <c r="A9" s="331" t="s">
        <v>151</v>
      </c>
      <c r="B9" s="319" t="s">
        <v>154</v>
      </c>
      <c r="C9" s="321" t="s">
        <v>217</v>
      </c>
      <c r="D9" s="613">
        <v>44314</v>
      </c>
      <c r="E9" s="614">
        <v>44316</v>
      </c>
      <c r="F9" s="584" t="s">
        <v>218</v>
      </c>
      <c r="G9" s="597" t="s">
        <v>311</v>
      </c>
      <c r="H9" s="598" t="s">
        <v>298</v>
      </c>
      <c r="I9" s="346" t="s">
        <v>219</v>
      </c>
      <c r="J9" s="306"/>
    </row>
    <row r="10" spans="1:10" s="318" customFormat="1" ht="69.75" customHeight="1">
      <c r="A10" s="332" t="s">
        <v>152</v>
      </c>
      <c r="B10" s="322" t="s">
        <v>153</v>
      </c>
      <c r="C10" s="372" t="s">
        <v>243</v>
      </c>
      <c r="D10" s="615">
        <v>44313</v>
      </c>
      <c r="E10" s="616">
        <v>44323</v>
      </c>
      <c r="F10" s="585" t="s">
        <v>244</v>
      </c>
      <c r="G10" s="580" t="s">
        <v>298</v>
      </c>
      <c r="H10" s="587" t="s">
        <v>304</v>
      </c>
      <c r="I10" s="347" t="s">
        <v>245</v>
      </c>
      <c r="J10" s="306"/>
    </row>
    <row r="12" ht="38.25" customHeight="1">
      <c r="A12" s="612" t="s">
        <v>309</v>
      </c>
    </row>
  </sheetData>
  <sheetProtection/>
  <mergeCells count="3">
    <mergeCell ref="A1:I1"/>
    <mergeCell ref="A2:I2"/>
    <mergeCell ref="A8:B8"/>
  </mergeCells>
  <hyperlinks>
    <hyperlink ref="F3" r:id="rId1" display="http://www.sinotrans.co.jp/"/>
  </hyperlinks>
  <printOptions/>
  <pageMargins left="0.7" right="0.7" top="0.75" bottom="0.75" header="0.3" footer="0.3"/>
  <pageSetup horizontalDpi="600" verticalDpi="600" orientation="portrait" paperSize="9" scale="58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SINO1006</cp:lastModifiedBy>
  <cp:lastPrinted>2021-04-12T05:48:06Z</cp:lastPrinted>
  <dcterms:created xsi:type="dcterms:W3CDTF">2000-01-10T02:46:04Z</dcterms:created>
  <dcterms:modified xsi:type="dcterms:W3CDTF">2021-04-27T04:33:58Z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