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95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'JS'!$A$1:$T$16</definedName>
    <definedName name="_xlnm.Print_Area" localSheetId="2">'QIN-LYG (KANSAI)'!$A$1:$O$11</definedName>
    <definedName name="_xlnm.Print_Area" localSheetId="3">'QIN-LYG (KANSAI) BAK'!$A$1:$K$38</definedName>
    <definedName name="_xlnm.Print_Area" localSheetId="1">'QIN-LYG(KANTO)'!$A$1:$L$13</definedName>
    <definedName name="_xlnm.Print_Area" localSheetId="7">'XG-LK-DL (KANSAI)'!$A$1:$O$16</definedName>
    <definedName name="Z_29EAB4F7_217D_4BA1_9FF6_198B41752BB4_.wvu.PrintArea" localSheetId="0" hidden="1">'JS'!$A$1:$T$16</definedName>
    <definedName name="Z_29EAB4F7_217D_4BA1_9FF6_198B41752BB4_.wvu.PrintArea" localSheetId="2" hidden="1">'QIN-LYG (KANSAI)'!$A$1:$O$11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'JS'!$A$1:$T$16</definedName>
    <definedName name="Z_308CC5E2_31E9_417E_8F64_449A8A513A15_.wvu.PrintArea" localSheetId="2" hidden="1">'QIN-LYG (KANSAI)'!$A$1:$O$11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'JS'!$A$1:$T$16</definedName>
    <definedName name="Z_30B2C89B_B97F_4E7A_A4EA_2E35F086F222_.wvu.PrintArea" localSheetId="2" hidden="1">'QIN-LYG (KANSAI)'!$A$1:$O$11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'JS'!$A$1:$T$16</definedName>
    <definedName name="Z_60984E3B_D211_4353_B82B_5E467E857CFB_.wvu.PrintArea" localSheetId="2" hidden="1">'QIN-LYG (KANSAI)'!$A$1:$O$11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'JS'!$A$1:$T$16</definedName>
    <definedName name="Z_93A40525_490F_4CB2_B07A_529D77C437E1_.wvu.PrintArea" localSheetId="2" hidden="1">'QIN-LYG (KANSAI)'!$A$1:$O$11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'JS'!$A$1:$T$16</definedName>
    <definedName name="Z_E403741B_327B_4E74_8875_94B92A5EFA23_.wvu.PrintArea" localSheetId="2" hidden="1">'QIN-LYG (KANSAI)'!$A$1:$O$11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<sst xmlns="http://schemas.openxmlformats.org/spreadsheetml/2006/main" count="1269" uniqueCount="405">
  <si>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</si>
  <si>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</si>
  <si>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</si>
  <si>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</si>
  <si>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</si>
  <si>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</si>
  <si>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</si>
  <si>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</si>
  <si>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</si>
  <si>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</si>
  <si>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</si>
  <si>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</si>
  <si>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</si>
  <si>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</si>
  <si>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</si>
  <si>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</si>
  <si>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</si>
  <si>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-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</si>
  <si>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</si>
  <si>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</si>
  <si>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</si>
  <si>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</si>
  <si>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</si>
  <si>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</si>
  <si>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</si>
  <si>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</si>
  <si>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</si>
  <si>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>(NA1)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</si>
  <si>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</si>
  <si>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</si>
  <si>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</si>
  <si>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</si>
  <si>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</si>
  <si>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</si>
  <si>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</si>
  <si>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</si>
  <si>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</si>
  <si>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</si>
  <si>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</si>
  <si>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</si>
  <si>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</si>
  <si>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</si>
  <si>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</si>
  <si>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</si>
  <si>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</si>
  <si>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</si>
  <si>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</si>
  <si>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</si>
  <si>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</si>
  <si>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</si>
  <si>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</si>
  <si>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</si>
  <si>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</si>
  <si>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</si>
  <si>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</si>
  <si>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</si>
  <si>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</si>
  <si>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</si>
  <si>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</si>
  <si>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</si>
  <si>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</si>
  <si>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</si>
  <si>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</si>
  <si>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</si>
  <si>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SINOTRANS BEIJING</t>
  </si>
  <si>
    <t>(LQNG1)</t>
  </si>
  <si>
    <t>(LQKT1)</t>
  </si>
  <si>
    <t>(NCKT1)</t>
  </si>
  <si>
    <t>(NCKT2)</t>
  </si>
  <si>
    <t>(NCKS2)</t>
  </si>
  <si>
    <t>(NCKS1)</t>
  </si>
  <si>
    <t>(NCKS3)</t>
  </si>
  <si>
    <t>(NCKY1)</t>
  </si>
  <si>
    <t>(NKT1)</t>
  </si>
  <si>
    <t>(SKT2)</t>
  </si>
  <si>
    <t>(火)</t>
  </si>
  <si>
    <t>(SKT5)</t>
  </si>
  <si>
    <t>(SKT6)</t>
  </si>
  <si>
    <t>(SNG2)</t>
  </si>
  <si>
    <t>(SNG7)</t>
  </si>
  <si>
    <t>(SKT4)</t>
  </si>
  <si>
    <t>(SNG5)</t>
  </si>
  <si>
    <t>(金) QQCT</t>
  </si>
  <si>
    <t>(SKT7)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</si>
  <si>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</si>
  <si>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</si>
  <si>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</si>
  <si>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</si>
  <si>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</si>
  <si>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</si>
  <si>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</si>
  <si>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</si>
  <si>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</si>
  <si>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</si>
  <si>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</si>
  <si>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</si>
  <si>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</si>
  <si>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</si>
  <si>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</si>
  <si>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</si>
  <si>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</si>
  <si>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</si>
  <si>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</si>
  <si>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</si>
  <si>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</si>
  <si>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</si>
  <si>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</si>
  <si>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</si>
  <si>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</si>
  <si>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</si>
  <si>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</si>
  <si>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</si>
  <si>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</si>
  <si>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</si>
  <si>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</si>
  <si>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</si>
  <si>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</si>
  <si>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</si>
  <si>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</si>
  <si>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</si>
  <si>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</si>
  <si>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</si>
  <si>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(LQKS1)</t>
  </si>
  <si>
    <t>(QKSY1)</t>
  </si>
  <si>
    <t>COSCO KIKU</t>
  </si>
  <si>
    <t>(SKS6)</t>
  </si>
  <si>
    <t>(SKS2)</t>
  </si>
  <si>
    <t>SINOTRANS OSAKA</t>
  </si>
  <si>
    <t>HALCYON</t>
  </si>
  <si>
    <t>(SKS7)</t>
  </si>
  <si>
    <t>(SKY1)</t>
  </si>
  <si>
    <t>SINOTRANS HONG KONG</t>
  </si>
  <si>
    <t>HEUNG-A SINGAPORE</t>
  </si>
  <si>
    <t>LANTAU BRIDE</t>
  </si>
  <si>
    <t>HYPERION</t>
  </si>
  <si>
    <t>CSCL TOKYO</t>
  </si>
  <si>
    <t>MILD TEMPO</t>
  </si>
  <si>
    <t>SINOTRANS DALIAN</t>
  </si>
  <si>
    <t>SINOTRANS SHANGHAI</t>
  </si>
  <si>
    <t>MARCLOUD</t>
  </si>
  <si>
    <t>LANTAU BEACH</t>
  </si>
  <si>
    <t>ZHONG WAI YUN XIN GANG</t>
  </si>
  <si>
    <t>SITC LIANYUNGANG</t>
  </si>
  <si>
    <t>ISARA BHUM</t>
  </si>
  <si>
    <t>HANSA STEINBURG</t>
  </si>
  <si>
    <t>NORTHERN VALENCE</t>
  </si>
  <si>
    <t>APOLLON D</t>
  </si>
  <si>
    <t xml:space="preserve">     +A1:O33       </t>
  </si>
  <si>
    <t>SITC SUBIC</t>
  </si>
  <si>
    <t>BARO</t>
  </si>
  <si>
    <t>ZHONG WAI YUN NING BO</t>
  </si>
  <si>
    <t>SINOTRANS QINGDAO</t>
  </si>
  <si>
    <t>ZHONG WAI YUN SHEN ZHEN</t>
  </si>
  <si>
    <t>SITC MANILA</t>
  </si>
  <si>
    <t>YI SHENG</t>
  </si>
  <si>
    <t>12/25-26</t>
  </si>
  <si>
    <t>12/26-27</t>
  </si>
  <si>
    <t>12/28-29</t>
  </si>
  <si>
    <t>1952E/W</t>
  </si>
  <si>
    <t>1926E/1926W</t>
  </si>
  <si>
    <t>1959E/1959W</t>
  </si>
  <si>
    <t>12/25-25</t>
  </si>
  <si>
    <t>12/31-1/01</t>
  </si>
  <si>
    <t>1/01-02</t>
  </si>
  <si>
    <t>1/02-03</t>
  </si>
  <si>
    <t>1/03-04</t>
  </si>
  <si>
    <r>
      <t xml:space="preserve">12/25-25     </t>
    </r>
    <r>
      <rPr>
        <b/>
        <sz val="7.5"/>
        <color indexed="10"/>
        <rFont val="Arial Black"/>
        <family val="2"/>
      </rPr>
      <t xml:space="preserve"> </t>
    </r>
    <r>
      <rPr>
        <b/>
        <sz val="7.5"/>
        <color indexed="8"/>
        <rFont val="Arial Black"/>
        <family val="2"/>
      </rPr>
      <t xml:space="preserve">C-8 </t>
    </r>
    <r>
      <rPr>
        <b/>
        <sz val="7.5"/>
        <color indexed="8"/>
        <rFont val="ＭＳ Ｐゴシック"/>
        <family val="3"/>
      </rPr>
      <t>日東</t>
    </r>
  </si>
  <si>
    <t>12/27-27</t>
  </si>
  <si>
    <t>1/02-02</t>
  </si>
  <si>
    <t>1926E/W</t>
  </si>
  <si>
    <t>126E/W</t>
  </si>
  <si>
    <t>12/28-28</t>
  </si>
  <si>
    <t>SITC NAGOYA</t>
  </si>
  <si>
    <t>1953E/W</t>
  </si>
  <si>
    <t>1925N/2002S</t>
  </si>
  <si>
    <t>12/29-30</t>
  </si>
  <si>
    <t>12/29-29</t>
  </si>
  <si>
    <t>1942E/1942W</t>
  </si>
  <si>
    <t>1/01-01</t>
  </si>
  <si>
    <t>12/31-31</t>
  </si>
  <si>
    <t>12/30-31</t>
  </si>
  <si>
    <t>1/07-08</t>
  </si>
  <si>
    <t>1/08-09</t>
  </si>
  <si>
    <t>1/09-09</t>
  </si>
  <si>
    <t>1/09-10</t>
  </si>
  <si>
    <t>1/10-11</t>
  </si>
  <si>
    <t>1/11-12</t>
  </si>
  <si>
    <t>SITC MACAO</t>
  </si>
  <si>
    <t>889E/W</t>
  </si>
  <si>
    <r>
      <t xml:space="preserve">12/31-31      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</si>
  <si>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12/31-01/01</t>
  </si>
  <si>
    <t>148E/W</t>
  </si>
  <si>
    <t>1/04-04</t>
  </si>
  <si>
    <t>1/08-08</t>
  </si>
  <si>
    <t>1/07-07</t>
  </si>
  <si>
    <t>1/06-07</t>
  </si>
  <si>
    <t>1/14-15</t>
  </si>
  <si>
    <t>1/15-16</t>
  </si>
  <si>
    <t>1/16-16</t>
  </si>
  <si>
    <t>1/10-10</t>
  </si>
  <si>
    <t>1/16-17</t>
  </si>
  <si>
    <t>SINOTRANS MANILA</t>
  </si>
  <si>
    <t>060E/W</t>
  </si>
  <si>
    <t>165E/W</t>
  </si>
  <si>
    <t>365E/W</t>
  </si>
  <si>
    <t>127E/W</t>
  </si>
  <si>
    <t>097E/W</t>
  </si>
  <si>
    <t>2001E/W</t>
  </si>
  <si>
    <t>12/30-30</t>
  </si>
  <si>
    <t>01/03-03</t>
  </si>
  <si>
    <t>01/04-04</t>
  </si>
  <si>
    <t>01/04-05</t>
  </si>
  <si>
    <t>01/02-03</t>
  </si>
  <si>
    <t>01/05-06</t>
  </si>
  <si>
    <t>01/05-05</t>
  </si>
  <si>
    <t>276E/W</t>
  </si>
  <si>
    <t>414E/W</t>
  </si>
  <si>
    <t>1934S</t>
  </si>
  <si>
    <r>
      <t xml:space="preserve">12/30-30               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</si>
  <si>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t>313E/W</t>
  </si>
  <si>
    <r>
      <t xml:space="preserve">12/30-31            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</si>
  <si>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12/31-31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</si>
  <si>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12/31-31              </t>
    </r>
    <r>
      <rPr>
        <sz val="8"/>
        <rFont val="ＭＳ Ｐゴシック"/>
        <family val="3"/>
      </rPr>
      <t>アイランドシティ</t>
    </r>
  </si>
  <si>
    <r>
      <t xml:space="preserve">12/31-1/01                 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</si>
  <si>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t>1927E/1927W</t>
  </si>
  <si>
    <t>SITC ZHEJIANG</t>
  </si>
  <si>
    <t>2001N/2002S</t>
  </si>
  <si>
    <t>890E/W</t>
  </si>
  <si>
    <r>
      <t xml:space="preserve">1/06-07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</si>
  <si>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t>1/11-11</t>
  </si>
  <si>
    <t>1/15-15</t>
  </si>
  <si>
    <t>1/14-14</t>
  </si>
  <si>
    <t>1/13-14</t>
  </si>
  <si>
    <t>1/17-17</t>
  </si>
  <si>
    <t>CY OPEN</t>
  </si>
  <si>
    <t>CY CUT</t>
  </si>
  <si>
    <r>
      <t>1/07-08</t>
    </r>
    <r>
      <rPr>
        <sz val="8"/>
        <rFont val="ＭＳ Ｐゴシック"/>
        <family val="3"/>
      </rPr>
      <t>　　　青海</t>
    </r>
    <r>
      <rPr>
        <sz val="8"/>
        <rFont val="Arial"/>
        <family val="2"/>
      </rPr>
      <t>A-4</t>
    </r>
  </si>
  <si>
    <r>
      <t xml:space="preserve">1/06-06               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</si>
  <si>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 xml:space="preserve">1/07-08                 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</si>
  <si>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r>
      <t xml:space="preserve">1/13-13               </t>
    </r>
    <r>
      <rPr>
        <b/>
        <sz val="8"/>
        <rFont val="ＭＳ Ｐゴシック"/>
        <family val="3"/>
      </rPr>
      <t>南港</t>
    </r>
    <r>
      <rPr>
        <b/>
        <sz val="8"/>
        <rFont val="Arial"/>
        <family val="2"/>
      </rPr>
      <t xml:space="preserve">C-1  </t>
    </r>
  </si>
  <si>
    <r>
      <t xml:space="preserve">1/13-14            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</si>
  <si>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r>
      <t xml:space="preserve">1/14-15                   </t>
    </r>
    <r>
      <rPr>
        <sz val="8"/>
        <rFont val="ＭＳ Ｐゴシック"/>
        <family val="3"/>
      </rPr>
      <t>夢洲</t>
    </r>
    <r>
      <rPr>
        <sz val="8"/>
        <rFont val="Arial"/>
        <family val="2"/>
      </rPr>
      <t xml:space="preserve"> </t>
    </r>
  </si>
  <si>
    <r>
      <t xml:space="preserve">1/07-07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</si>
  <si>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1/14-14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</si>
  <si>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1/14-14                  </t>
    </r>
    <r>
      <rPr>
        <sz val="8"/>
        <rFont val="ＭＳ Ｐゴシック"/>
        <family val="3"/>
      </rPr>
      <t>アイランドシティ</t>
    </r>
  </si>
  <si>
    <t>CY OPEN</t>
  </si>
  <si>
    <t>CY CUT</t>
  </si>
  <si>
    <t>-</t>
  </si>
  <si>
    <t>1-06-06</t>
  </si>
  <si>
    <t>12/27</t>
  </si>
  <si>
    <t xml:space="preserve">12/31-01/01                                 </t>
  </si>
  <si>
    <t>1/07 AM</t>
  </si>
  <si>
    <t>1/14 AM</t>
  </si>
  <si>
    <t>1/12-13</t>
  </si>
  <si>
    <t>1/12-12</t>
  </si>
  <si>
    <t>1/13-13</t>
  </si>
  <si>
    <t>1/06-06</t>
  </si>
  <si>
    <r>
      <t xml:space="preserve">1/07-07               </t>
    </r>
    <r>
      <rPr>
        <sz val="8.5"/>
        <color indexed="8"/>
        <rFont val="ＭＳ Ｐゴシック"/>
        <family val="3"/>
      </rPr>
      <t>夢洲</t>
    </r>
  </si>
  <si>
    <r>
      <t xml:space="preserve">1/14-14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</t>
    </r>
  </si>
  <si>
    <r>
      <t xml:space="preserve">1/13-14              </t>
    </r>
    <r>
      <rPr>
        <sz val="8.5"/>
        <rFont val="ＭＳ Ｐゴシック"/>
        <family val="3"/>
      </rPr>
      <t>夢洲</t>
    </r>
  </si>
  <si>
    <t>1/14</t>
  </si>
  <si>
    <r>
      <t>* CY CUT : 12/27</t>
    </r>
    <r>
      <rPr>
        <b/>
        <sz val="12"/>
        <color indexed="10"/>
        <rFont val="ＭＳ Ｐゴシック"/>
        <family val="3"/>
      </rPr>
      <t>の本船は、</t>
    </r>
    <r>
      <rPr>
        <b/>
        <sz val="12"/>
        <color indexed="10"/>
        <rFont val="Arial"/>
        <family val="2"/>
      </rPr>
      <t>DOC CUT:12/26</t>
    </r>
    <r>
      <rPr>
        <b/>
        <sz val="12"/>
        <color indexed="10"/>
        <rFont val="ＭＳ Ｐゴシック"/>
        <family val="3"/>
      </rPr>
      <t>と致します。</t>
    </r>
  </si>
  <si>
    <r>
      <t>* CY CUT : 12/27</t>
    </r>
    <r>
      <rPr>
        <b/>
        <sz val="16"/>
        <color indexed="10"/>
        <rFont val="ＭＳ Ｐゴシック"/>
        <family val="3"/>
      </rPr>
      <t>の本船は、</t>
    </r>
    <r>
      <rPr>
        <b/>
        <sz val="16"/>
        <color indexed="10"/>
        <rFont val="Arial"/>
        <family val="2"/>
      </rPr>
      <t>DOC CUT:12/26</t>
    </r>
    <r>
      <rPr>
        <b/>
        <sz val="16"/>
        <color indexed="10"/>
        <rFont val="ＭＳ Ｐゴシック"/>
        <family val="3"/>
      </rPr>
      <t>と致します。</t>
    </r>
  </si>
  <si>
    <t>12/25</t>
  </si>
  <si>
    <t>12/24</t>
  </si>
  <si>
    <t>12/23</t>
  </si>
  <si>
    <t>12/20</t>
  </si>
  <si>
    <t>12/26</t>
  </si>
  <si>
    <t>12/27</t>
  </si>
  <si>
    <t>1/08</t>
  </si>
  <si>
    <t>1/07</t>
  </si>
  <si>
    <t>1/06</t>
  </si>
  <si>
    <t>1/10</t>
  </si>
  <si>
    <t>1/09</t>
  </si>
  <si>
    <t>1/15</t>
  </si>
  <si>
    <t>1/16</t>
  </si>
  <si>
    <t>CFS CUT</t>
  </si>
  <si>
    <t>075E/W</t>
  </si>
  <si>
    <t>TBA</t>
  </si>
  <si>
    <t>2002E/W</t>
  </si>
  <si>
    <t>12/26</t>
  </si>
  <si>
    <t>1/09</t>
  </si>
  <si>
    <t>1/08</t>
  </si>
  <si>
    <t>1/10</t>
  </si>
  <si>
    <t>1/06</t>
  </si>
  <si>
    <t>1/07</t>
  </si>
  <si>
    <t>1/14</t>
  </si>
  <si>
    <t>061E/W</t>
  </si>
  <si>
    <t>366E/W</t>
  </si>
  <si>
    <t>166E/W</t>
  </si>
  <si>
    <t>128E/W</t>
  </si>
  <si>
    <t>SITC FUJIAN</t>
  </si>
  <si>
    <t>415E/W</t>
  </si>
  <si>
    <t>062E/W</t>
  </si>
  <si>
    <t>167E/W</t>
  </si>
  <si>
    <t>367E/W</t>
  </si>
  <si>
    <t>129E/W</t>
  </si>
  <si>
    <t>277E/W</t>
  </si>
  <si>
    <t>HF FORTUNE</t>
  </si>
  <si>
    <t>2002S</t>
  </si>
  <si>
    <t>098E/W</t>
  </si>
  <si>
    <t>278E/W</t>
  </si>
  <si>
    <t>416E/W</t>
  </si>
  <si>
    <t>10/09</t>
  </si>
  <si>
    <t>891E/W</t>
  </si>
  <si>
    <t>12/21</t>
  </si>
  <si>
    <t>12/23</t>
  </si>
  <si>
    <t>12/26</t>
  </si>
  <si>
    <t>12/25</t>
  </si>
  <si>
    <t>12/30</t>
  </si>
  <si>
    <t>1/6</t>
  </si>
  <si>
    <t>12/19</t>
  </si>
  <si>
    <t>12/18</t>
  </si>
  <si>
    <t>12/28</t>
  </si>
  <si>
    <t>1/7</t>
  </si>
  <si>
    <t>1/6</t>
  </si>
  <si>
    <t>1/9</t>
  </si>
  <si>
    <t>1/8</t>
  </si>
  <si>
    <t>12/16</t>
  </si>
  <si>
    <t>12/20</t>
  </si>
  <si>
    <t>12/24-24</t>
  </si>
  <si>
    <t>12/19</t>
  </si>
  <si>
    <t>12/27-27</t>
  </si>
  <si>
    <t>12/27</t>
  </si>
  <si>
    <t>12/31-31</t>
  </si>
  <si>
    <t>1/03-03</t>
  </si>
  <si>
    <t>1/06</t>
  </si>
  <si>
    <t>1/07-07</t>
  </si>
  <si>
    <t>1/10-10</t>
  </si>
  <si>
    <t>1/10</t>
  </si>
  <si>
    <t>1/14-14</t>
  </si>
  <si>
    <t>1/15</t>
  </si>
  <si>
    <t>1/16</t>
  </si>
  <si>
    <t>1/17-17</t>
  </si>
  <si>
    <r>
      <t>1/01-01</t>
    </r>
    <r>
      <rPr>
        <b/>
        <sz val="8"/>
        <rFont val="ＭＳ Ｐゴシック"/>
        <family val="3"/>
      </rPr>
      <t>　</t>
    </r>
    <r>
      <rPr>
        <b/>
        <sz val="8"/>
        <rFont val="Arial"/>
        <family val="2"/>
      </rPr>
      <t xml:space="preserve">   </t>
    </r>
    <r>
      <rPr>
        <b/>
        <sz val="8"/>
        <rFont val="ＭＳ Ｐゴシック"/>
        <family val="3"/>
      </rPr>
      <t>　　南本牧</t>
    </r>
  </si>
  <si>
    <t>1/07</t>
  </si>
  <si>
    <r>
      <t>1/08-08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 xml:space="preserve">   </t>
    </r>
    <r>
      <rPr>
        <sz val="8"/>
        <rFont val="ＭＳ Ｐゴシック"/>
        <family val="3"/>
      </rPr>
      <t>　　本牧</t>
    </r>
    <r>
      <rPr>
        <sz val="8"/>
        <rFont val="Arial"/>
        <family val="2"/>
      </rPr>
      <t>BC</t>
    </r>
  </si>
  <si>
    <t>1/14</t>
  </si>
  <si>
    <r>
      <t>1/15-15</t>
    </r>
    <r>
      <rPr>
        <b/>
        <sz val="8"/>
        <rFont val="ＭＳ Ｐゴシック"/>
        <family val="3"/>
      </rPr>
      <t>　</t>
    </r>
    <r>
      <rPr>
        <b/>
        <sz val="8"/>
        <rFont val="Arial"/>
        <family val="2"/>
      </rPr>
      <t xml:space="preserve">   </t>
    </r>
    <r>
      <rPr>
        <b/>
        <sz val="8"/>
        <rFont val="ＭＳ Ｐゴシック"/>
        <family val="3"/>
      </rPr>
      <t>　　南本牧</t>
    </r>
  </si>
  <si>
    <t>SITC KAOHSIUNG</t>
  </si>
  <si>
    <t>1946E/2001W</t>
  </si>
  <si>
    <t>1/04</t>
  </si>
  <si>
    <t>CANCELLED</t>
  </si>
  <si>
    <t>CANCELLED</t>
  </si>
  <si>
    <t>CANCEL</t>
  </si>
  <si>
    <t>1220</t>
  </si>
  <si>
    <t>12/18</t>
  </si>
  <si>
    <t>12/20</t>
  </si>
  <si>
    <t>12/23</t>
  </si>
  <si>
    <t>12/25</t>
  </si>
  <si>
    <t>2002E/W</t>
  </si>
  <si>
    <r>
      <t>1/4 (12:00</t>
    </r>
    <r>
      <rPr>
        <b/>
        <sz val="9"/>
        <rFont val="ＭＳ Ｐゴシック"/>
        <family val="3"/>
      </rPr>
      <t>迄</t>
    </r>
    <r>
      <rPr>
        <b/>
        <sz val="9"/>
        <rFont val="Arial"/>
        <family val="2"/>
      </rPr>
      <t>)</t>
    </r>
  </si>
  <si>
    <t>1/6</t>
  </si>
  <si>
    <t>12/24</t>
  </si>
  <si>
    <t>12/21</t>
  </si>
  <si>
    <t>1/04</t>
  </si>
  <si>
    <t>12/24</t>
  </si>
  <si>
    <t>12/25-25</t>
  </si>
  <si>
    <t>12/13</t>
  </si>
  <si>
    <t>12/23-24</t>
  </si>
  <si>
    <t>12/17</t>
  </si>
  <si>
    <t>12/26-26</t>
  </si>
  <si>
    <t>1/01-01</t>
  </si>
  <si>
    <t>12/30-31</t>
  </si>
  <si>
    <t>1/02-02</t>
  </si>
  <si>
    <t>1/08-08</t>
  </si>
  <si>
    <t>1/06-07</t>
  </si>
  <si>
    <t>1/7</t>
  </si>
  <si>
    <t>1/08</t>
  </si>
  <si>
    <t>1/09-09</t>
  </si>
  <si>
    <t>1/8</t>
  </si>
  <si>
    <t>1/9</t>
  </si>
  <si>
    <t>1/09</t>
  </si>
  <si>
    <t>1/15-15</t>
  </si>
  <si>
    <t>1/13-14</t>
  </si>
  <si>
    <t>1/16-16</t>
  </si>
  <si>
    <r>
      <t>12/31-1/01</t>
    </r>
    <r>
      <rPr>
        <b/>
        <sz val="8"/>
        <rFont val="ＭＳ Ｐゴシック"/>
        <family val="3"/>
      </rPr>
      <t>　　　品川公共</t>
    </r>
  </si>
  <si>
    <r>
      <t>1/14-15</t>
    </r>
    <r>
      <rPr>
        <b/>
        <sz val="8"/>
        <rFont val="ＭＳ Ｐゴシック"/>
        <family val="3"/>
      </rPr>
      <t>　　　品川公共</t>
    </r>
  </si>
  <si>
    <t>SITC XIAMEN</t>
  </si>
  <si>
    <t>2003E/W</t>
  </si>
  <si>
    <t>2001E/2001W</t>
  </si>
  <si>
    <r>
      <t xml:space="preserve">1/01-01      C-8 </t>
    </r>
    <r>
      <rPr>
        <b/>
        <sz val="7.5"/>
        <rFont val="ＭＳ Ｐゴシック"/>
        <family val="3"/>
      </rPr>
      <t>日東</t>
    </r>
  </si>
  <si>
    <r>
      <t xml:space="preserve">1/08-08      C-8 </t>
    </r>
    <r>
      <rPr>
        <b/>
        <sz val="7.5"/>
        <rFont val="ＭＳ Ｐゴシック"/>
        <family val="3"/>
      </rPr>
      <t>日東</t>
    </r>
  </si>
  <si>
    <r>
      <t xml:space="preserve">1/15-15      C-8 </t>
    </r>
    <r>
      <rPr>
        <b/>
        <sz val="7.5"/>
        <rFont val="ＭＳ Ｐゴシック"/>
        <family val="3"/>
      </rPr>
      <t>日東</t>
    </r>
  </si>
  <si>
    <t>12/30</t>
  </si>
  <si>
    <t>12/21</t>
  </si>
  <si>
    <t xml:space="preserve">SITC LIANYUNGANG /
HF FORTUNE </t>
  </si>
  <si>
    <t>(NCKS2)</t>
  </si>
  <si>
    <t>1934S/
1929N</t>
  </si>
  <si>
    <r>
      <t xml:space="preserve">12/30-31              </t>
    </r>
    <r>
      <rPr>
        <sz val="8.5"/>
        <color indexed="10"/>
        <rFont val="ＭＳ Ｐゴシック"/>
        <family val="3"/>
      </rPr>
      <t>日東南港</t>
    </r>
    <r>
      <rPr>
        <sz val="8.5"/>
        <color indexed="10"/>
        <rFont val="Arial"/>
        <family val="2"/>
      </rPr>
      <t>C-</t>
    </r>
    <r>
      <rPr>
        <sz val="8.5"/>
        <color indexed="10"/>
        <rFont val="Arial"/>
        <family val="2"/>
      </rPr>
      <t>2</t>
    </r>
    <r>
      <rPr>
        <sz val="8.5"/>
        <color indexed="10"/>
        <rFont val="Arial"/>
        <family val="2"/>
      </rPr>
      <t>/</t>
    </r>
    <r>
      <rPr>
        <sz val="8.5"/>
        <color indexed="10"/>
        <rFont val="Arial"/>
        <family val="2"/>
      </rPr>
      <t>4</t>
    </r>
  </si>
  <si>
    <r>
      <t xml:space="preserve">12/31-12/31
</t>
    </r>
    <r>
      <rPr>
        <sz val="8.5"/>
        <color indexed="10"/>
        <rFont val="ＭＳ Ｐゴシック"/>
        <family val="3"/>
      </rPr>
      <t>日東六甲</t>
    </r>
    <r>
      <rPr>
        <sz val="8.5"/>
        <color indexed="10"/>
        <rFont val="Arial"/>
        <family val="2"/>
      </rPr>
      <t>C-4/5</t>
    </r>
  </si>
  <si>
    <t>TRIDENT</t>
  </si>
  <si>
    <t>021E/W</t>
  </si>
  <si>
    <t>12/30-31                           CY CUT12/27</t>
  </si>
  <si>
    <t>414E/W</t>
  </si>
  <si>
    <t>12/22</t>
  </si>
  <si>
    <t>12/27 DOC CUT12/26 15:30</t>
  </si>
  <si>
    <t>CSCL NAGOYA</t>
  </si>
  <si>
    <t>298/E/W</t>
  </si>
  <si>
    <r>
      <t xml:space="preserve">1/08-08                  </t>
    </r>
    <r>
      <rPr>
        <sz val="8"/>
        <rFont val="ＭＳ Ｐゴシック"/>
        <family val="3"/>
      </rPr>
      <t>アイランドシティ</t>
    </r>
  </si>
  <si>
    <t>300E/W</t>
  </si>
  <si>
    <t>12/28</t>
  </si>
  <si>
    <t>1/07AM</t>
  </si>
  <si>
    <r>
      <t xml:space="preserve">1/06-06               </t>
    </r>
    <r>
      <rPr>
        <sz val="8"/>
        <color indexed="10"/>
        <rFont val="ＭＳ Ｐゴシック"/>
        <family val="3"/>
      </rPr>
      <t>南港</t>
    </r>
    <r>
      <rPr>
        <sz val="8"/>
        <color indexed="10"/>
        <rFont val="Arial"/>
        <family val="2"/>
      </rPr>
      <t>C-8</t>
    </r>
  </si>
  <si>
    <t>SITC FANGCHENG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</si>
</sst>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146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sz val="9"/>
      <color indexed="10"/>
      <name val="Arial Black"/>
      <family val="2"/>
    </font>
    <font>
      <b/>
      <sz val="8.5"/>
      <name val="ＭＳ Ｐゴシック"/>
      <family val="3"/>
    </font>
    <font>
      <b/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b/>
      <sz val="7.5"/>
      <color indexed="10"/>
      <name val="Arial Black"/>
      <family val="2"/>
    </font>
    <font>
      <b/>
      <sz val="7.5"/>
      <name val="Arial Black"/>
      <family val="2"/>
    </font>
    <font>
      <b/>
      <sz val="7.5"/>
      <color indexed="8"/>
      <name val="Arial Black"/>
      <family val="2"/>
    </font>
    <font>
      <b/>
      <sz val="7.5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Arial"/>
      <family val="2"/>
    </font>
    <font>
      <b/>
      <sz val="16"/>
      <color indexed="10"/>
      <name val="ＭＳ Ｐゴシック"/>
      <family val="3"/>
    </font>
    <font>
      <b/>
      <sz val="16"/>
      <color indexed="10"/>
      <name val="Arial"/>
      <family val="2"/>
    </font>
    <font>
      <sz val="8.5"/>
      <color indexed="10"/>
      <name val="Arial"/>
      <family val="2"/>
    </font>
    <font>
      <sz val="8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color indexed="10"/>
      <name val="Arial"/>
      <family val="2"/>
    </font>
    <font>
      <b/>
      <sz val="9"/>
      <color indexed="8"/>
      <name val="Arial Black"/>
      <family val="2"/>
    </font>
    <font>
      <sz val="8"/>
      <color indexed="8"/>
      <name val="ＭＳ Ｐゴシック"/>
      <family val="3"/>
    </font>
    <font>
      <b/>
      <sz val="8.5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ＭＳ �ႴシッႯ"/>
      <family val="3"/>
    </font>
    <font>
      <sz val="22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.5"/>
      <color rgb="FFFF0000"/>
      <name val="Arial"/>
      <family val="2"/>
    </font>
    <font>
      <sz val="8.5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9"/>
      <color theme="1"/>
      <name val="Arial Black"/>
      <family val="2"/>
    </font>
    <font>
      <sz val="8"/>
      <color theme="1"/>
      <name val="ＭＳ Ｐゴシック"/>
      <family val="3"/>
    </font>
    <font>
      <b/>
      <sz val="8.5"/>
      <color theme="1"/>
      <name val="Arial"/>
      <family val="2"/>
    </font>
    <font>
      <sz val="10"/>
      <color rgb="FFFF0000"/>
      <name val="Arial"/>
      <family val="2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�ႴシッႯ"/>
      <family val="3"/>
    </font>
    <font>
      <sz val="2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1" applyNumberFormat="0" applyAlignment="0" applyProtection="0"/>
    <xf numFmtId="0" fontId="107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8" fillId="0" borderId="3" applyNumberFormat="0" applyFill="0" applyAlignment="0" applyProtection="0"/>
    <xf numFmtId="0" fontId="109" fillId="28" borderId="0" applyNumberFormat="0" applyBorder="0" applyAlignment="0" applyProtection="0"/>
    <xf numFmtId="0" fontId="110" fillId="29" borderId="4" applyNumberFormat="0" applyAlignment="0" applyProtection="0"/>
    <xf numFmtId="0" fontId="1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29" borderId="9" applyNumberFormat="0" applyAlignment="0" applyProtection="0"/>
    <xf numFmtId="0" fontId="1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8" fillId="30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9" fillId="31" borderId="0" applyNumberFormat="0" applyBorder="0" applyAlignment="0" applyProtection="0"/>
  </cellStyleXfs>
  <cellXfs count="696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58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43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8" fillId="0" borderId="19" xfId="0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58" fontId="1" fillId="0" borderId="0" xfId="0" applyNumberFormat="1" applyFont="1" applyAlignment="1">
      <alignment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7" fillId="0" borderId="0" xfId="43" applyFont="1" applyAlignment="1" applyProtection="1">
      <alignment vertical="center"/>
      <protection/>
    </xf>
    <xf numFmtId="0" fontId="32" fillId="0" borderId="0" xfId="0" applyFont="1" applyFill="1" applyAlignment="1">
      <alignment horizontal="center"/>
    </xf>
    <xf numFmtId="0" fontId="42" fillId="0" borderId="20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3" fillId="0" borderId="1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14" fontId="1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0" fontId="42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20" fontId="12" fillId="0" borderId="0" xfId="0" applyNumberFormat="1" applyFont="1" applyAlignment="1">
      <alignment/>
    </xf>
    <xf numFmtId="20" fontId="12" fillId="0" borderId="0" xfId="0" applyNumberFormat="1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/>
    </xf>
    <xf numFmtId="49" fontId="18" fillId="0" borderId="37" xfId="0" applyNumberFormat="1" applyFont="1" applyFill="1" applyBorder="1" applyAlignment="1">
      <alignment horizontal="center" vertical="center" wrapText="1" shrinkToFit="1"/>
    </xf>
    <xf numFmtId="49" fontId="18" fillId="0" borderId="38" xfId="0" applyNumberFormat="1" applyFont="1" applyFill="1" applyBorder="1" applyAlignment="1">
      <alignment horizontal="center" vertical="center" wrapText="1" shrinkToFit="1"/>
    </xf>
    <xf numFmtId="49" fontId="27" fillId="0" borderId="39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1" fillId="32" borderId="0" xfId="0" applyFont="1" applyFill="1" applyAlignment="1">
      <alignment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49" fontId="13" fillId="33" borderId="42" xfId="0" applyNumberFormat="1" applyFont="1" applyFill="1" applyBorder="1" applyAlignment="1">
      <alignment horizontal="center" vertical="center" wrapText="1" shrinkToFit="1"/>
    </xf>
    <xf numFmtId="49" fontId="13" fillId="33" borderId="17" xfId="0" applyNumberFormat="1" applyFont="1" applyFill="1" applyBorder="1" applyAlignment="1">
      <alignment horizontal="center" vertical="center" wrapText="1" shrinkToFit="1"/>
    </xf>
    <xf numFmtId="0" fontId="4" fillId="33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49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>
      <alignment/>
    </xf>
    <xf numFmtId="0" fontId="18" fillId="0" borderId="20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vertical="center" wrapText="1" shrinkToFit="1"/>
    </xf>
    <xf numFmtId="0" fontId="28" fillId="0" borderId="20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vertical="center" wrapText="1" shrinkToFit="1"/>
    </xf>
    <xf numFmtId="0" fontId="18" fillId="0" borderId="46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10" xfId="0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1" fillId="33" borderId="52" xfId="0" applyFont="1" applyFill="1" applyBorder="1" applyAlignment="1">
      <alignment horizontal="center" vertical="center" wrapText="1"/>
    </xf>
    <xf numFmtId="0" fontId="41" fillId="33" borderId="4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53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 wrapText="1"/>
    </xf>
    <xf numFmtId="0" fontId="13" fillId="33" borderId="54" xfId="0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9" fontId="28" fillId="0" borderId="46" xfId="0" applyNumberFormat="1" applyFont="1" applyFill="1" applyBorder="1" applyAlignment="1">
      <alignment horizontal="center" vertical="center" wrapText="1"/>
    </xf>
    <xf numFmtId="49" fontId="28" fillId="0" borderId="55" xfId="0" applyNumberFormat="1" applyFont="1" applyFill="1" applyBorder="1" applyAlignment="1">
      <alignment horizontal="center" vertical="center" wrapText="1"/>
    </xf>
    <xf numFmtId="49" fontId="28" fillId="0" borderId="5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2" fillId="0" borderId="0" xfId="0" applyFont="1" applyFill="1" applyAlignment="1">
      <alignment/>
    </xf>
    <xf numFmtId="0" fontId="123" fillId="0" borderId="0" xfId="0" applyFont="1" applyFill="1" applyAlignment="1">
      <alignment/>
    </xf>
    <xf numFmtId="190" fontId="124" fillId="0" borderId="0" xfId="0" applyNumberFormat="1" applyFont="1" applyFill="1" applyAlignment="1">
      <alignment/>
    </xf>
    <xf numFmtId="0" fontId="122" fillId="0" borderId="0" xfId="0" applyFont="1" applyFill="1" applyAlignment="1">
      <alignment wrapText="1"/>
    </xf>
    <xf numFmtId="0" fontId="124" fillId="0" borderId="0" xfId="0" applyFont="1" applyFill="1" applyAlignment="1">
      <alignment wrapText="1"/>
    </xf>
    <xf numFmtId="0" fontId="124" fillId="0" borderId="0" xfId="0" applyFont="1" applyFill="1" applyAlignment="1">
      <alignment/>
    </xf>
    <xf numFmtId="191" fontId="124" fillId="0" borderId="0" xfId="0" applyNumberFormat="1" applyFont="1" applyFill="1" applyAlignment="1">
      <alignment/>
    </xf>
    <xf numFmtId="0" fontId="125" fillId="0" borderId="0" xfId="0" applyFont="1" applyFill="1" applyAlignment="1">
      <alignment horizontal="center"/>
    </xf>
    <xf numFmtId="190" fontId="126" fillId="0" borderId="0" xfId="0" applyNumberFormat="1" applyFont="1" applyFill="1" applyAlignment="1">
      <alignment/>
    </xf>
    <xf numFmtId="0" fontId="126" fillId="0" borderId="0" xfId="0" applyFont="1" applyFill="1" applyAlignment="1">
      <alignment wrapText="1"/>
    </xf>
    <xf numFmtId="0" fontId="125" fillId="0" borderId="0" xfId="0" applyFont="1" applyFill="1" applyAlignment="1">
      <alignment horizontal="center" wrapText="1"/>
    </xf>
    <xf numFmtId="190" fontId="6" fillId="0" borderId="10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10" fillId="0" borderId="15" xfId="0" applyNumberFormat="1" applyFont="1" applyFill="1" applyBorder="1" applyAlignment="1">
      <alignment horizontal="center" vertical="center"/>
    </xf>
    <xf numFmtId="190" fontId="4" fillId="33" borderId="51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/>
    </xf>
    <xf numFmtId="191" fontId="13" fillId="0" borderId="35" xfId="0" applyNumberFormat="1" applyFont="1" applyFill="1" applyBorder="1" applyAlignment="1">
      <alignment horizontal="center" vertical="center"/>
    </xf>
    <xf numFmtId="191" fontId="13" fillId="33" borderId="58" xfId="0" applyNumberFormat="1" applyFont="1" applyFill="1" applyBorder="1" applyAlignment="1">
      <alignment horizontal="center" vertical="center"/>
    </xf>
    <xf numFmtId="0" fontId="13" fillId="33" borderId="39" xfId="0" applyNumberFormat="1" applyFont="1" applyFill="1" applyBorder="1" applyAlignment="1">
      <alignment horizontal="center" vertical="center" wrapText="1"/>
    </xf>
    <xf numFmtId="191" fontId="13" fillId="33" borderId="39" xfId="0" applyNumberFormat="1" applyFont="1" applyFill="1" applyBorder="1" applyAlignment="1">
      <alignment horizontal="center" vertical="center" wrapText="1" shrinkToFit="1"/>
    </xf>
    <xf numFmtId="191" fontId="13" fillId="33" borderId="35" xfId="0" applyNumberFormat="1" applyFont="1" applyFill="1" applyBorder="1" applyAlignment="1">
      <alignment horizontal="center" vertical="center" wrapText="1"/>
    </xf>
    <xf numFmtId="191" fontId="13" fillId="33" borderId="59" xfId="0" applyNumberFormat="1" applyFont="1" applyFill="1" applyBorder="1" applyAlignment="1">
      <alignment horizontal="center" vertical="center" wrapText="1"/>
    </xf>
    <xf numFmtId="191" fontId="13" fillId="33" borderId="60" xfId="0" applyNumberFormat="1" applyFont="1" applyFill="1" applyBorder="1" applyAlignment="1">
      <alignment horizontal="center" vertical="center" wrapText="1"/>
    </xf>
    <xf numFmtId="191" fontId="13" fillId="0" borderId="61" xfId="0" applyNumberFormat="1" applyFont="1" applyFill="1" applyBorder="1" applyAlignment="1">
      <alignment horizontal="center" vertical="center" wrapText="1"/>
    </xf>
    <xf numFmtId="190" fontId="18" fillId="33" borderId="15" xfId="0" applyNumberFormat="1" applyFont="1" applyFill="1" applyBorder="1" applyAlignment="1">
      <alignment horizontal="center" vertical="center"/>
    </xf>
    <xf numFmtId="191" fontId="18" fillId="0" borderId="13" xfId="0" applyNumberFormat="1" applyFont="1" applyFill="1" applyBorder="1" applyAlignment="1">
      <alignment horizontal="center" vertical="center"/>
    </xf>
    <xf numFmtId="191" fontId="18" fillId="33" borderId="48" xfId="0" applyNumberFormat="1" applyFont="1" applyFill="1" applyBorder="1" applyAlignment="1">
      <alignment horizontal="center" vertical="center" wrapText="1"/>
    </xf>
    <xf numFmtId="191" fontId="18" fillId="33" borderId="15" xfId="0" applyNumberFormat="1" applyFont="1" applyFill="1" applyBorder="1" applyAlignment="1">
      <alignment horizontal="center" vertical="center" wrapText="1"/>
    </xf>
    <xf numFmtId="191" fontId="18" fillId="33" borderId="62" xfId="0" applyNumberFormat="1" applyFont="1" applyFill="1" applyBorder="1" applyAlignment="1">
      <alignment horizontal="center" vertical="center" wrapText="1"/>
    </xf>
    <xf numFmtId="191" fontId="18" fillId="33" borderId="49" xfId="0" applyNumberFormat="1" applyFont="1" applyFill="1" applyBorder="1" applyAlignment="1">
      <alignment horizontal="center" vertical="center" wrapText="1"/>
    </xf>
    <xf numFmtId="191" fontId="18" fillId="33" borderId="13" xfId="0" applyNumberFormat="1" applyFont="1" applyFill="1" applyBorder="1" applyAlignment="1">
      <alignment horizontal="center" vertical="center" wrapText="1"/>
    </xf>
    <xf numFmtId="190" fontId="13" fillId="0" borderId="17" xfId="0" applyNumberFormat="1" applyFont="1" applyFill="1" applyBorder="1" applyAlignment="1">
      <alignment horizontal="center" vertical="center"/>
    </xf>
    <xf numFmtId="191" fontId="13" fillId="0" borderId="63" xfId="0" applyNumberFormat="1" applyFont="1" applyFill="1" applyBorder="1" applyAlignment="1">
      <alignment horizontal="center" vertical="center"/>
    </xf>
    <xf numFmtId="191" fontId="13" fillId="0" borderId="40" xfId="0" applyNumberFormat="1" applyFont="1" applyFill="1" applyBorder="1" applyAlignment="1">
      <alignment horizontal="center" vertical="center" wrapText="1"/>
    </xf>
    <xf numFmtId="191" fontId="13" fillId="0" borderId="17" xfId="0" applyNumberFormat="1" applyFont="1" applyFill="1" applyBorder="1" applyAlignment="1">
      <alignment horizontal="center" vertical="center" wrapText="1"/>
    </xf>
    <xf numFmtId="191" fontId="13" fillId="0" borderId="63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7" xfId="0" applyNumberFormat="1" applyFont="1" applyBorder="1" applyAlignment="1">
      <alignment vertical="center"/>
    </xf>
    <xf numFmtId="190" fontId="13" fillId="0" borderId="64" xfId="0" applyNumberFormat="1" applyFont="1" applyBorder="1" applyAlignment="1">
      <alignment vertical="center"/>
    </xf>
    <xf numFmtId="190" fontId="13" fillId="0" borderId="33" xfId="0" applyNumberFormat="1" applyFont="1" applyBorder="1" applyAlignment="1">
      <alignment vertical="center"/>
    </xf>
    <xf numFmtId="0" fontId="127" fillId="34" borderId="20" xfId="0" applyFont="1" applyFill="1" applyBorder="1" applyAlignment="1">
      <alignment vertical="center"/>
    </xf>
    <xf numFmtId="0" fontId="127" fillId="34" borderId="11" xfId="0" applyFont="1" applyFill="1" applyBorder="1" applyAlignment="1">
      <alignment horizontal="center" vertical="center"/>
    </xf>
    <xf numFmtId="0" fontId="127" fillId="34" borderId="19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vertical="center" wrapText="1"/>
    </xf>
    <xf numFmtId="0" fontId="128" fillId="34" borderId="26" xfId="0" applyFont="1" applyFill="1" applyBorder="1" applyAlignment="1">
      <alignment vertical="center"/>
    </xf>
    <xf numFmtId="0" fontId="128" fillId="34" borderId="57" xfId="0" applyFont="1" applyFill="1" applyBorder="1" applyAlignment="1">
      <alignment horizontal="center" vertical="center"/>
    </xf>
    <xf numFmtId="0" fontId="128" fillId="34" borderId="17" xfId="0" applyFont="1" applyFill="1" applyBorder="1" applyAlignment="1">
      <alignment horizontal="center" vertical="center"/>
    </xf>
    <xf numFmtId="191" fontId="128" fillId="34" borderId="60" xfId="0" applyNumberFormat="1" applyFont="1" applyFill="1" applyBorder="1" applyAlignment="1">
      <alignment horizontal="center" vertical="center" wrapText="1"/>
    </xf>
    <xf numFmtId="191" fontId="128" fillId="34" borderId="61" xfId="0" applyNumberFormat="1" applyFont="1" applyFill="1" applyBorder="1" applyAlignment="1">
      <alignment horizontal="center" vertical="center" wrapText="1"/>
    </xf>
    <xf numFmtId="191" fontId="128" fillId="34" borderId="35" xfId="0" applyNumberFormat="1" applyFont="1" applyFill="1" applyBorder="1" applyAlignment="1" quotePrefix="1">
      <alignment horizontal="center" vertical="center" wrapText="1"/>
    </xf>
    <xf numFmtId="0" fontId="120" fillId="32" borderId="0" xfId="0" applyFont="1" applyFill="1" applyAlignment="1">
      <alignment/>
    </xf>
    <xf numFmtId="0" fontId="20" fillId="32" borderId="0" xfId="0" applyFont="1" applyFill="1" applyAlignment="1">
      <alignment/>
    </xf>
    <xf numFmtId="191" fontId="18" fillId="33" borderId="59" xfId="0" applyNumberFormat="1" applyFont="1" applyFill="1" applyBorder="1" applyAlignment="1">
      <alignment horizontal="center" vertical="center" wrapText="1"/>
    </xf>
    <xf numFmtId="49" fontId="18" fillId="33" borderId="39" xfId="0" applyNumberFormat="1" applyFont="1" applyFill="1" applyBorder="1" applyAlignment="1" quotePrefix="1">
      <alignment horizontal="center" vertical="center" wrapText="1" shrinkToFit="1"/>
    </xf>
    <xf numFmtId="49" fontId="18" fillId="33" borderId="65" xfId="0" applyNumberFormat="1" applyFont="1" applyFill="1" applyBorder="1" applyAlignment="1">
      <alignment horizontal="center" vertical="center" wrapText="1"/>
    </xf>
    <xf numFmtId="49" fontId="18" fillId="33" borderId="63" xfId="0" applyNumberFormat="1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191" fontId="13" fillId="0" borderId="48" xfId="0" applyNumberFormat="1" applyFont="1" applyFill="1" applyBorder="1" applyAlignment="1" quotePrefix="1">
      <alignment horizontal="center" vertical="center" wrapText="1"/>
    </xf>
    <xf numFmtId="191" fontId="13" fillId="0" borderId="48" xfId="0" applyNumberFormat="1" applyFont="1" applyFill="1" applyBorder="1" applyAlignment="1">
      <alignment horizontal="center" vertical="center" wrapText="1"/>
    </xf>
    <xf numFmtId="49" fontId="28" fillId="0" borderId="42" xfId="0" applyNumberFormat="1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49" fontId="24" fillId="0" borderId="0" xfId="0" applyNumberFormat="1" applyFont="1" applyFill="1" applyBorder="1" applyAlignment="1">
      <alignment horizontal="center" vertical="center" shrinkToFit="1"/>
    </xf>
    <xf numFmtId="49" fontId="13" fillId="33" borderId="40" xfId="0" applyNumberFormat="1" applyFont="1" applyFill="1" applyBorder="1" applyAlignment="1" quotePrefix="1">
      <alignment horizontal="center" vertical="center" wrapText="1"/>
    </xf>
    <xf numFmtId="49" fontId="13" fillId="33" borderId="17" xfId="0" applyNumberFormat="1" applyFont="1" applyFill="1" applyBorder="1" applyAlignment="1" quotePrefix="1">
      <alignment horizontal="center" vertical="center" wrapText="1"/>
    </xf>
    <xf numFmtId="191" fontId="13" fillId="33" borderId="6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27" fillId="0" borderId="59" xfId="0" applyNumberFormat="1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12" fillId="33" borderId="62" xfId="0" applyNumberFormat="1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49" fontId="27" fillId="0" borderId="66" xfId="0" applyNumberFormat="1" applyFont="1" applyFill="1" applyBorder="1" applyAlignment="1">
      <alignment horizontal="center" vertical="center" wrapText="1"/>
    </xf>
    <xf numFmtId="49" fontId="18" fillId="0" borderId="61" xfId="0" applyNumberFormat="1" applyFont="1" applyFill="1" applyBorder="1" applyAlignment="1">
      <alignment horizontal="center" vertical="center" wrapText="1" shrinkToFit="1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40" xfId="0" applyFont="1" applyFill="1" applyBorder="1" applyAlignment="1">
      <alignment horizontal="center" vertical="center" shrinkToFit="1"/>
    </xf>
    <xf numFmtId="0" fontId="12" fillId="33" borderId="54" xfId="0" applyFont="1" applyFill="1" applyBorder="1" applyAlignment="1">
      <alignment vertical="center" shrinkToFit="1"/>
    </xf>
    <xf numFmtId="49" fontId="12" fillId="33" borderId="35" xfId="0" applyNumberFormat="1" applyFont="1" applyFill="1" applyBorder="1" applyAlignment="1">
      <alignment horizontal="center" vertical="center"/>
    </xf>
    <xf numFmtId="49" fontId="12" fillId="33" borderId="62" xfId="0" applyNumberFormat="1" applyFont="1" applyFill="1" applyBorder="1" applyAlignment="1">
      <alignment horizontal="center" vertical="center" shrinkToFit="1"/>
    </xf>
    <xf numFmtId="191" fontId="13" fillId="33" borderId="62" xfId="0" applyNumberFormat="1" applyFont="1" applyFill="1" applyBorder="1" applyAlignment="1" quotePrefix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center" shrinkToFit="1"/>
    </xf>
    <xf numFmtId="0" fontId="13" fillId="33" borderId="35" xfId="0" applyFont="1" applyFill="1" applyBorder="1" applyAlignment="1">
      <alignment horizontal="center" vertical="center"/>
    </xf>
    <xf numFmtId="0" fontId="129" fillId="33" borderId="68" xfId="0" applyFont="1" applyFill="1" applyBorder="1" applyAlignment="1">
      <alignment vertical="center" shrinkToFit="1"/>
    </xf>
    <xf numFmtId="0" fontId="129" fillId="33" borderId="65" xfId="0" applyFont="1" applyFill="1" applyBorder="1" applyAlignment="1">
      <alignment vertical="center" shrinkToFit="1"/>
    </xf>
    <xf numFmtId="0" fontId="18" fillId="0" borderId="54" xfId="0" applyFont="1" applyFill="1" applyBorder="1" applyAlignment="1">
      <alignment vertical="center" wrapText="1"/>
    </xf>
    <xf numFmtId="0" fontId="130" fillId="33" borderId="66" xfId="0" applyFont="1" applyFill="1" applyBorder="1" applyAlignment="1">
      <alignment horizontal="center" vertical="center" shrinkToFit="1"/>
    </xf>
    <xf numFmtId="0" fontId="129" fillId="33" borderId="69" xfId="0" applyFont="1" applyFill="1" applyBorder="1" applyAlignment="1">
      <alignment vertical="center" shrinkToFit="1"/>
    </xf>
    <xf numFmtId="0" fontId="129" fillId="33" borderId="66" xfId="0" applyFont="1" applyFill="1" applyBorder="1" applyAlignment="1">
      <alignment horizontal="center" vertical="center" shrinkToFit="1"/>
    </xf>
    <xf numFmtId="49" fontId="14" fillId="33" borderId="17" xfId="0" applyNumberFormat="1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0" fontId="131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 wrapText="1"/>
    </xf>
    <xf numFmtId="49" fontId="1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129" fillId="33" borderId="70" xfId="0" applyFont="1" applyFill="1" applyBorder="1" applyAlignment="1">
      <alignment vertical="center" shrinkToFit="1"/>
    </xf>
    <xf numFmtId="0" fontId="12" fillId="33" borderId="69" xfId="0" applyFont="1" applyFill="1" applyBorder="1" applyAlignment="1">
      <alignment vertical="center" shrinkToFit="1"/>
    </xf>
    <xf numFmtId="0" fontId="13" fillId="33" borderId="38" xfId="0" applyFont="1" applyFill="1" applyBorder="1" applyAlignment="1">
      <alignment horizontal="center" vertical="center"/>
    </xf>
    <xf numFmtId="49" fontId="27" fillId="33" borderId="71" xfId="0" applyNumberFormat="1" applyFont="1" applyFill="1" applyBorder="1" applyAlignment="1">
      <alignment horizontal="center" vertical="center" wrapText="1"/>
    </xf>
    <xf numFmtId="0" fontId="27" fillId="33" borderId="42" xfId="0" applyFont="1" applyFill="1" applyBorder="1" applyAlignment="1">
      <alignment horizontal="center" vertical="center"/>
    </xf>
    <xf numFmtId="49" fontId="27" fillId="33" borderId="42" xfId="0" applyNumberFormat="1" applyFont="1" applyFill="1" applyBorder="1" applyAlignment="1">
      <alignment horizontal="center" vertical="center" wrapText="1"/>
    </xf>
    <xf numFmtId="49" fontId="27" fillId="33" borderId="63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 wrapText="1"/>
    </xf>
    <xf numFmtId="0" fontId="14" fillId="33" borderId="72" xfId="0" applyFont="1" applyFill="1" applyBorder="1" applyAlignment="1">
      <alignment vertical="center" shrinkToFit="1"/>
    </xf>
    <xf numFmtId="0" fontId="14" fillId="33" borderId="65" xfId="0" applyFont="1" applyFill="1" applyBorder="1" applyAlignment="1">
      <alignment vertical="center" shrinkToFit="1"/>
    </xf>
    <xf numFmtId="0" fontId="27" fillId="0" borderId="54" xfId="0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left" vertical="center" wrapText="1"/>
    </xf>
    <xf numFmtId="0" fontId="28" fillId="0" borderId="3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49" xfId="0" applyNumberFormat="1" applyFont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wrapText="1" shrinkToFit="1"/>
    </xf>
    <xf numFmtId="49" fontId="14" fillId="0" borderId="49" xfId="0" applyNumberFormat="1" applyFont="1" applyBorder="1" applyAlignment="1">
      <alignment horizontal="center" vertical="center" wrapText="1"/>
    </xf>
    <xf numFmtId="49" fontId="14" fillId="0" borderId="62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 wrapText="1"/>
    </xf>
    <xf numFmtId="49" fontId="14" fillId="0" borderId="49" xfId="0" applyNumberFormat="1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65" xfId="0" applyNumberFormat="1" applyFont="1" applyBorder="1" applyAlignment="1">
      <alignment horizontal="center" vertical="center" shrinkToFit="1"/>
    </xf>
    <xf numFmtId="49" fontId="14" fillId="0" borderId="63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 wrapText="1"/>
    </xf>
    <xf numFmtId="49" fontId="28" fillId="0" borderId="42" xfId="0" applyNumberFormat="1" applyFont="1" applyFill="1" applyBorder="1" applyAlignment="1">
      <alignment horizontal="center" vertical="center" wrapText="1"/>
    </xf>
    <xf numFmtId="49" fontId="28" fillId="0" borderId="63" xfId="0" applyNumberFormat="1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left" vertical="center"/>
    </xf>
    <xf numFmtId="0" fontId="28" fillId="33" borderId="7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horizontal="center" vertical="center" wrapText="1"/>
    </xf>
    <xf numFmtId="49" fontId="27" fillId="0" borderId="63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9" fillId="33" borderId="55" xfId="0" applyFont="1" applyFill="1" applyBorder="1" applyAlignment="1">
      <alignment horizontal="center" vertical="center" shrinkToFit="1"/>
    </xf>
    <xf numFmtId="0" fontId="129" fillId="33" borderId="42" xfId="0" applyFont="1" applyFill="1" applyBorder="1" applyAlignment="1">
      <alignment horizontal="center" vertical="center" shrinkToFit="1"/>
    </xf>
    <xf numFmtId="0" fontId="129" fillId="33" borderId="75" xfId="0" applyFont="1" applyFill="1" applyBorder="1" applyAlignment="1">
      <alignment horizontal="center" vertical="center" shrinkToFit="1"/>
    </xf>
    <xf numFmtId="49" fontId="13" fillId="33" borderId="40" xfId="0" applyNumberFormat="1" applyFont="1" applyFill="1" applyBorder="1" applyAlignment="1">
      <alignment horizontal="center" vertical="center" wrapText="1"/>
    </xf>
    <xf numFmtId="49" fontId="18" fillId="33" borderId="40" xfId="0" applyNumberFormat="1" applyFont="1" applyFill="1" applyBorder="1" applyAlignment="1">
      <alignment horizontal="center" vertical="center" wrapText="1"/>
    </xf>
    <xf numFmtId="49" fontId="13" fillId="33" borderId="4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49" fontId="129" fillId="33" borderId="37" xfId="0" applyNumberFormat="1" applyFont="1" applyFill="1" applyBorder="1" applyAlignment="1">
      <alignment horizontal="center" vertical="center" shrinkToFit="1"/>
    </xf>
    <xf numFmtId="49" fontId="13" fillId="33" borderId="63" xfId="0" applyNumberFormat="1" applyFont="1" applyFill="1" applyBorder="1" applyAlignment="1">
      <alignment horizontal="center" vertical="center" wrapText="1"/>
    </xf>
    <xf numFmtId="49" fontId="18" fillId="33" borderId="63" xfId="0" applyNumberFormat="1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/>
    </xf>
    <xf numFmtId="49" fontId="129" fillId="33" borderId="76" xfId="0" applyNumberFormat="1" applyFont="1" applyFill="1" applyBorder="1" applyAlignment="1">
      <alignment horizontal="center" vertical="center" shrinkToFit="1"/>
    </xf>
    <xf numFmtId="49" fontId="18" fillId="0" borderId="42" xfId="0" applyNumberFormat="1" applyFont="1" applyFill="1" applyBorder="1" applyAlignment="1">
      <alignment horizontal="center" vertical="center" shrinkToFit="1"/>
    </xf>
    <xf numFmtId="49" fontId="130" fillId="33" borderId="76" xfId="0" applyNumberFormat="1" applyFont="1" applyFill="1" applyBorder="1" applyAlignment="1">
      <alignment horizontal="center" vertical="center" shrinkToFit="1"/>
    </xf>
    <xf numFmtId="49" fontId="13" fillId="0" borderId="42" xfId="0" applyNumberFormat="1" applyFont="1" applyFill="1" applyBorder="1" applyAlignment="1">
      <alignment horizontal="center" vertical="center" shrinkToFit="1"/>
    </xf>
    <xf numFmtId="49" fontId="129" fillId="33" borderId="60" xfId="0" applyNumberFormat="1" applyFont="1" applyFill="1" applyBorder="1" applyAlignment="1">
      <alignment horizontal="center" vertical="center" shrinkToFit="1"/>
    </xf>
    <xf numFmtId="0" fontId="18" fillId="33" borderId="39" xfId="0" applyNumberFormat="1" applyFont="1" applyFill="1" applyBorder="1" applyAlignment="1">
      <alignment horizontal="center" vertical="center"/>
    </xf>
    <xf numFmtId="191" fontId="18" fillId="33" borderId="39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 quotePrefix="1">
      <alignment horizontal="center" vertical="center" wrapText="1"/>
    </xf>
    <xf numFmtId="191" fontId="13" fillId="33" borderId="42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/>
    </xf>
    <xf numFmtId="49" fontId="13" fillId="33" borderId="42" xfId="0" applyNumberFormat="1" applyFont="1" applyFill="1" applyBorder="1" applyAlignment="1" quotePrefix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91" fontId="18" fillId="33" borderId="67" xfId="0" applyNumberFormat="1" applyFont="1" applyFill="1" applyBorder="1" applyAlignment="1">
      <alignment horizontal="center" vertical="center" wrapText="1"/>
    </xf>
    <xf numFmtId="191" fontId="13" fillId="33" borderId="71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8" fillId="33" borderId="54" xfId="0" applyNumberFormat="1" applyFont="1" applyFill="1" applyBorder="1" applyAlignment="1" quotePrefix="1">
      <alignment horizontal="center" vertical="center" wrapText="1" shrinkToFit="1"/>
    </xf>
    <xf numFmtId="191" fontId="13" fillId="0" borderId="20" xfId="0" applyNumberFormat="1" applyFont="1" applyFill="1" applyBorder="1" applyAlignment="1">
      <alignment horizontal="center" vertical="center" wrapText="1"/>
    </xf>
    <xf numFmtId="49" fontId="13" fillId="33" borderId="65" xfId="0" applyNumberFormat="1" applyFont="1" applyFill="1" applyBorder="1" applyAlignment="1" quotePrefix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191" fontId="13" fillId="0" borderId="19" xfId="0" applyNumberFormat="1" applyFont="1" applyFill="1" applyBorder="1" applyAlignment="1" quotePrefix="1">
      <alignment horizontal="center" vertical="center" wrapText="1"/>
    </xf>
    <xf numFmtId="14" fontId="18" fillId="33" borderId="59" xfId="0" applyNumberFormat="1" applyFont="1" applyFill="1" applyBorder="1" applyAlignment="1" quotePrefix="1">
      <alignment horizontal="center" vertical="center" wrapText="1"/>
    </xf>
    <xf numFmtId="191" fontId="13" fillId="0" borderId="62" xfId="0" applyNumberFormat="1" applyFont="1" applyFill="1" applyBorder="1" applyAlignment="1" quotePrefix="1">
      <alignment horizontal="center" vertical="center" wrapText="1"/>
    </xf>
    <xf numFmtId="49" fontId="13" fillId="33" borderId="77" xfId="0" applyNumberFormat="1" applyFont="1" applyFill="1" applyBorder="1" applyAlignment="1" quotePrefix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shrinkToFi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shrinkToFit="1"/>
    </xf>
    <xf numFmtId="0" fontId="36" fillId="0" borderId="14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 wrapText="1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 shrinkToFit="1"/>
    </xf>
    <xf numFmtId="49" fontId="12" fillId="0" borderId="3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vertical="center" shrinkToFit="1"/>
    </xf>
    <xf numFmtId="49" fontId="14" fillId="0" borderId="17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 shrinkToFit="1"/>
    </xf>
    <xf numFmtId="0" fontId="12" fillId="0" borderId="14" xfId="0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2" fillId="33" borderId="76" xfId="0" applyNumberFormat="1" applyFont="1" applyFill="1" applyBorder="1" applyAlignment="1">
      <alignment horizontal="center" vertical="center"/>
    </xf>
    <xf numFmtId="49" fontId="12" fillId="33" borderId="39" xfId="0" applyNumberFormat="1" applyFont="1" applyFill="1" applyBorder="1" applyAlignment="1">
      <alignment horizontal="center" vertical="center"/>
    </xf>
    <xf numFmtId="49" fontId="12" fillId="33" borderId="48" xfId="0" applyNumberFormat="1" applyFont="1" applyFill="1" applyBorder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42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12" fillId="0" borderId="78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49" fontId="14" fillId="0" borderId="78" xfId="0" applyNumberFormat="1" applyFont="1" applyFill="1" applyBorder="1" applyAlignment="1">
      <alignment horizontal="center" vertical="center"/>
    </xf>
    <xf numFmtId="49" fontId="14" fillId="0" borderId="62" xfId="0" applyNumberFormat="1" applyFont="1" applyBorder="1" applyAlignment="1">
      <alignment horizontal="center" vertical="center" wrapText="1"/>
    </xf>
    <xf numFmtId="49" fontId="14" fillId="0" borderId="65" xfId="0" applyNumberFormat="1" applyFont="1" applyFill="1" applyBorder="1" applyAlignment="1">
      <alignment horizontal="center" vertical="center"/>
    </xf>
    <xf numFmtId="49" fontId="12" fillId="33" borderId="78" xfId="0" applyNumberFormat="1" applyFont="1" applyFill="1" applyBorder="1" applyAlignment="1">
      <alignment horizontal="center" vertical="center"/>
    </xf>
    <xf numFmtId="49" fontId="14" fillId="33" borderId="78" xfId="0" applyNumberFormat="1" applyFont="1" applyFill="1" applyBorder="1" applyAlignment="1">
      <alignment horizontal="center" vertical="center"/>
    </xf>
    <xf numFmtId="49" fontId="14" fillId="33" borderId="65" xfId="0" applyNumberFormat="1" applyFont="1" applyFill="1" applyBorder="1" applyAlignment="1">
      <alignment horizontal="center" vertical="center"/>
    </xf>
    <xf numFmtId="49" fontId="14" fillId="0" borderId="63" xfId="0" applyNumberFormat="1" applyFont="1" applyBorder="1" applyAlignment="1">
      <alignment horizontal="center" vertical="center" wrapText="1"/>
    </xf>
    <xf numFmtId="49" fontId="14" fillId="0" borderId="40" xfId="0" applyNumberFormat="1" applyFont="1" applyBorder="1" applyAlignment="1">
      <alignment horizontal="center" vertical="center" wrapText="1"/>
    </xf>
    <xf numFmtId="49" fontId="14" fillId="0" borderId="42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49" fontId="14" fillId="0" borderId="6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8" fillId="0" borderId="79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 shrinkToFit="1"/>
    </xf>
    <xf numFmtId="49" fontId="27" fillId="0" borderId="48" xfId="0" applyNumberFormat="1" applyFont="1" applyFill="1" applyBorder="1" applyAlignment="1">
      <alignment horizontal="center" vertical="center" wrapText="1" shrinkToFit="1"/>
    </xf>
    <xf numFmtId="49" fontId="27" fillId="0" borderId="62" xfId="0" applyNumberFormat="1" applyFont="1" applyFill="1" applyBorder="1" applyAlignment="1">
      <alignment horizontal="center" vertical="center" wrapText="1" shrinkToFit="1"/>
    </xf>
    <xf numFmtId="0" fontId="28" fillId="0" borderId="72" xfId="0" applyFont="1" applyFill="1" applyBorder="1" applyAlignment="1">
      <alignment vertical="center" shrinkToFit="1"/>
    </xf>
    <xf numFmtId="49" fontId="13" fillId="0" borderId="79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49" fontId="28" fillId="0" borderId="48" xfId="0" applyNumberFormat="1" applyFont="1" applyFill="1" applyBorder="1" applyAlignment="1">
      <alignment horizontal="center" vertical="center" wrapText="1" shrinkToFit="1"/>
    </xf>
    <xf numFmtId="49" fontId="28" fillId="0" borderId="62" xfId="0" applyNumberFormat="1" applyFont="1" applyFill="1" applyBorder="1" applyAlignment="1">
      <alignment horizontal="center" vertical="center" shrinkToFit="1"/>
    </xf>
    <xf numFmtId="0" fontId="28" fillId="0" borderId="20" xfId="0" applyFont="1" applyFill="1" applyBorder="1" applyAlignment="1">
      <alignment vertical="center" shrinkToFit="1"/>
    </xf>
    <xf numFmtId="49" fontId="28" fillId="0" borderId="12" xfId="0" applyNumberFormat="1" applyFont="1" applyFill="1" applyBorder="1" applyAlignment="1">
      <alignment horizontal="center" vertical="center" wrapText="1" shrinkToFit="1"/>
    </xf>
    <xf numFmtId="49" fontId="28" fillId="0" borderId="39" xfId="0" applyNumberFormat="1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 shrinkToFit="1"/>
    </xf>
    <xf numFmtId="0" fontId="28" fillId="0" borderId="45" xfId="0" applyFont="1" applyFill="1" applyBorder="1" applyAlignment="1">
      <alignment vertical="center" shrinkToFit="1"/>
    </xf>
    <xf numFmtId="49" fontId="13" fillId="0" borderId="41" xfId="0" applyNumberFormat="1" applyFont="1" applyFill="1" applyBorder="1" applyAlignment="1">
      <alignment horizontal="center" vertical="center"/>
    </xf>
    <xf numFmtId="49" fontId="28" fillId="0" borderId="48" xfId="0" applyNumberFormat="1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vertical="center" shrinkToFit="1"/>
    </xf>
    <xf numFmtId="0" fontId="18" fillId="0" borderId="38" xfId="0" applyFont="1" applyFill="1" applyBorder="1" applyAlignment="1">
      <alignment horizontal="center" vertical="center"/>
    </xf>
    <xf numFmtId="49" fontId="18" fillId="0" borderId="80" xfId="0" applyNumberFormat="1" applyFont="1" applyFill="1" applyBorder="1" applyAlignment="1">
      <alignment horizontal="center" vertical="center"/>
    </xf>
    <xf numFmtId="49" fontId="13" fillId="0" borderId="80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/>
    </xf>
    <xf numFmtId="49" fontId="18" fillId="0" borderId="81" xfId="0" applyNumberFormat="1" applyFont="1" applyFill="1" applyBorder="1" applyAlignment="1">
      <alignment horizontal="center" vertical="center"/>
    </xf>
    <xf numFmtId="49" fontId="28" fillId="0" borderId="62" xfId="0" applyNumberFormat="1" applyFont="1" applyFill="1" applyBorder="1" applyAlignment="1">
      <alignment horizontal="center" vertical="center" wrapText="1" shrinkToFit="1"/>
    </xf>
    <xf numFmtId="49" fontId="13" fillId="0" borderId="78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 wrapText="1" shrinkToFit="1"/>
    </xf>
    <xf numFmtId="49" fontId="18" fillId="0" borderId="6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 shrinkToFit="1"/>
    </xf>
    <xf numFmtId="49" fontId="28" fillId="0" borderId="20" xfId="0" applyNumberFormat="1" applyFont="1" applyFill="1" applyBorder="1" applyAlignment="1">
      <alignment horizontal="center" vertical="center" wrapText="1" shrinkToFit="1"/>
    </xf>
    <xf numFmtId="49" fontId="28" fillId="0" borderId="54" xfId="0" applyNumberFormat="1" applyFont="1" applyFill="1" applyBorder="1" applyAlignment="1">
      <alignment horizontal="center" vertical="center" shrinkToFit="1"/>
    </xf>
    <xf numFmtId="0" fontId="28" fillId="0" borderId="59" xfId="0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/>
    </xf>
    <xf numFmtId="49" fontId="13" fillId="33" borderId="77" xfId="0" applyNumberFormat="1" applyFont="1" applyFill="1" applyBorder="1" applyAlignment="1">
      <alignment horizontal="center" vertical="center" wrapText="1" shrinkToFit="1"/>
    </xf>
    <xf numFmtId="49" fontId="18" fillId="0" borderId="76" xfId="0" applyNumberFormat="1" applyFont="1" applyFill="1" applyBorder="1" applyAlignment="1">
      <alignment horizontal="center" vertical="center" wrapText="1" shrinkToFit="1"/>
    </xf>
    <xf numFmtId="49" fontId="18" fillId="0" borderId="69" xfId="0" applyNumberFormat="1" applyFont="1" applyFill="1" applyBorder="1" applyAlignment="1">
      <alignment horizontal="center" vertical="center" wrapText="1" shrinkToFit="1"/>
    </xf>
    <xf numFmtId="49" fontId="13" fillId="33" borderId="44" xfId="0" applyNumberFormat="1" applyFont="1" applyFill="1" applyBorder="1" applyAlignment="1">
      <alignment horizontal="center" vertical="center" wrapText="1" shrinkToFi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132" fillId="0" borderId="66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49" fontId="28" fillId="0" borderId="37" xfId="0" applyNumberFormat="1" applyFont="1" applyFill="1" applyBorder="1" applyAlignment="1">
      <alignment horizontal="center" vertical="center" wrapText="1"/>
    </xf>
    <xf numFmtId="49" fontId="27" fillId="0" borderId="67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8" fillId="33" borderId="67" xfId="0" applyNumberFormat="1" applyFont="1" applyFill="1" applyBorder="1" applyAlignment="1">
      <alignment horizontal="center" vertical="center" wrapText="1"/>
    </xf>
    <xf numFmtId="49" fontId="28" fillId="0" borderId="71" xfId="0" applyNumberFormat="1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49" fontId="28" fillId="0" borderId="83" xfId="0" applyNumberFormat="1" applyFont="1" applyFill="1" applyBorder="1" applyAlignment="1">
      <alignment horizontal="center" vertical="center" wrapText="1"/>
    </xf>
    <xf numFmtId="49" fontId="27" fillId="0" borderId="84" xfId="0" applyNumberFormat="1" applyFont="1" applyFill="1" applyBorder="1" applyAlignment="1">
      <alignment horizontal="center" vertical="center" wrapText="1"/>
    </xf>
    <xf numFmtId="49" fontId="132" fillId="0" borderId="84" xfId="0" applyNumberFormat="1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28" fillId="33" borderId="65" xfId="0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49" fontId="28" fillId="0" borderId="45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 wrapText="1"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left" vertical="center"/>
    </xf>
    <xf numFmtId="0" fontId="27" fillId="0" borderId="71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71" xfId="0" applyFont="1" applyFill="1" applyBorder="1" applyAlignment="1">
      <alignment horizontal="center" vertical="center"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185" fontId="129" fillId="33" borderId="65" xfId="0" applyNumberFormat="1" applyFont="1" applyFill="1" applyBorder="1" applyAlignment="1">
      <alignment horizontal="center" vertical="center" shrinkToFit="1"/>
    </xf>
    <xf numFmtId="0" fontId="13" fillId="33" borderId="69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horizontal="left" vertical="center" shrinkToFit="1"/>
    </xf>
    <xf numFmtId="0" fontId="18" fillId="33" borderId="69" xfId="0" applyFont="1" applyFill="1" applyBorder="1" applyAlignment="1">
      <alignment vertical="center" shrinkToFit="1"/>
    </xf>
    <xf numFmtId="185" fontId="18" fillId="33" borderId="54" xfId="0" applyNumberFormat="1" applyFont="1" applyFill="1" applyBorder="1" applyAlignment="1">
      <alignment horizontal="center" vertical="center"/>
    </xf>
    <xf numFmtId="185" fontId="18" fillId="33" borderId="39" xfId="0" applyNumberFormat="1" applyFont="1" applyFill="1" applyBorder="1" applyAlignment="1">
      <alignment horizontal="center" vertical="center"/>
    </xf>
    <xf numFmtId="185" fontId="13" fillId="0" borderId="15" xfId="0" applyNumberFormat="1" applyFont="1" applyFill="1" applyBorder="1" applyAlignment="1">
      <alignment horizontal="center" vertical="center"/>
    </xf>
    <xf numFmtId="185" fontId="13" fillId="0" borderId="44" xfId="0" applyNumberFormat="1" applyFont="1" applyFill="1" applyBorder="1" applyAlignment="1">
      <alignment horizontal="center" vertical="center"/>
    </xf>
    <xf numFmtId="185" fontId="13" fillId="0" borderId="17" xfId="0" applyNumberFormat="1" applyFont="1" applyFill="1" applyBorder="1" applyAlignment="1">
      <alignment horizontal="center" vertical="center"/>
    </xf>
    <xf numFmtId="185" fontId="18" fillId="33" borderId="35" xfId="0" applyNumberFormat="1" applyFont="1" applyFill="1" applyBorder="1" applyAlignment="1">
      <alignment horizontal="center" vertical="center"/>
    </xf>
    <xf numFmtId="185" fontId="18" fillId="33" borderId="67" xfId="0" applyNumberFormat="1" applyFont="1" applyFill="1" applyBorder="1" applyAlignment="1" quotePrefix="1">
      <alignment horizontal="center" vertical="center" wrapText="1"/>
    </xf>
    <xf numFmtId="185" fontId="18" fillId="33" borderId="39" xfId="0" applyNumberFormat="1" applyFont="1" applyFill="1" applyBorder="1" applyAlignment="1" quotePrefix="1">
      <alignment horizontal="center" vertical="center" wrapText="1"/>
    </xf>
    <xf numFmtId="0" fontId="12" fillId="0" borderId="69" xfId="0" applyFont="1" applyFill="1" applyBorder="1" applyAlignment="1">
      <alignment vertical="center" shrinkToFit="1"/>
    </xf>
    <xf numFmtId="0" fontId="13" fillId="0" borderId="38" xfId="0" applyFont="1" applyFill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 shrinkToFit="1"/>
    </xf>
    <xf numFmtId="49" fontId="12" fillId="0" borderId="48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vertical="center" shrinkToFit="1"/>
    </xf>
    <xf numFmtId="0" fontId="14" fillId="33" borderId="44" xfId="0" applyFont="1" applyFill="1" applyBorder="1" applyAlignment="1">
      <alignment vertical="center" shrinkToFit="1"/>
    </xf>
    <xf numFmtId="185" fontId="27" fillId="0" borderId="44" xfId="0" applyNumberFormat="1" applyFont="1" applyFill="1" applyBorder="1" applyAlignment="1">
      <alignment horizontal="center" vertical="center"/>
    </xf>
    <xf numFmtId="185" fontId="27" fillId="0" borderId="42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vertical="center" shrinkToFit="1"/>
    </xf>
    <xf numFmtId="49" fontId="13" fillId="0" borderId="42" xfId="0" applyNumberFormat="1" applyFont="1" applyFill="1" applyBorder="1" applyAlignment="1">
      <alignment horizontal="center" vertical="center"/>
    </xf>
    <xf numFmtId="185" fontId="18" fillId="0" borderId="45" xfId="0" applyNumberFormat="1" applyFont="1" applyFill="1" applyBorder="1" applyAlignment="1">
      <alignment horizontal="center" vertical="center" shrinkToFit="1"/>
    </xf>
    <xf numFmtId="185" fontId="18" fillId="0" borderId="36" xfId="0" applyNumberFormat="1" applyFont="1" applyFill="1" applyBorder="1" applyAlignment="1">
      <alignment horizontal="center" vertical="center" shrinkToFit="1"/>
    </xf>
    <xf numFmtId="185" fontId="13" fillId="0" borderId="44" xfId="0" applyNumberFormat="1" applyFont="1" applyFill="1" applyBorder="1" applyAlignment="1">
      <alignment horizontal="center" vertical="center" shrinkToFit="1"/>
    </xf>
    <xf numFmtId="185" fontId="13" fillId="0" borderId="17" xfId="0" applyNumberFormat="1" applyFont="1" applyFill="1" applyBorder="1" applyAlignment="1">
      <alignment horizontal="center" vertical="center" shrinkToFit="1"/>
    </xf>
    <xf numFmtId="185" fontId="18" fillId="0" borderId="41" xfId="0" applyNumberFormat="1" applyFont="1" applyFill="1" applyBorder="1" applyAlignment="1">
      <alignment horizontal="center" vertical="center" shrinkToFit="1"/>
    </xf>
    <xf numFmtId="185" fontId="27" fillId="0" borderId="60" xfId="0" applyNumberFormat="1" applyFont="1" applyFill="1" applyBorder="1" applyAlignment="1">
      <alignment horizontal="center" vertical="center"/>
    </xf>
    <xf numFmtId="185" fontId="27" fillId="0" borderId="37" xfId="0" applyNumberFormat="1" applyFont="1" applyFill="1" applyBorder="1" applyAlignment="1">
      <alignment horizontal="center" vertical="center"/>
    </xf>
    <xf numFmtId="185" fontId="28" fillId="0" borderId="39" xfId="0" applyNumberFormat="1" applyFont="1" applyFill="1" applyBorder="1" applyAlignment="1">
      <alignment horizontal="center" vertical="center"/>
    </xf>
    <xf numFmtId="185" fontId="28" fillId="0" borderId="70" xfId="0" applyNumberFormat="1" applyFont="1" applyFill="1" applyBorder="1" applyAlignment="1">
      <alignment horizontal="center" vertical="center"/>
    </xf>
    <xf numFmtId="185" fontId="28" fillId="0" borderId="55" xfId="0" applyNumberFormat="1" applyFont="1" applyFill="1" applyBorder="1" applyAlignment="1">
      <alignment horizontal="center" vertical="center"/>
    </xf>
    <xf numFmtId="185" fontId="13" fillId="0" borderId="60" xfId="0" applyNumberFormat="1" applyFont="1" applyFill="1" applyBorder="1" applyAlignment="1">
      <alignment horizontal="center" vertical="center"/>
    </xf>
    <xf numFmtId="185" fontId="13" fillId="0" borderId="37" xfId="0" applyNumberFormat="1" applyFont="1" applyFill="1" applyBorder="1" applyAlignment="1">
      <alignment horizontal="center" vertical="center"/>
    </xf>
    <xf numFmtId="185" fontId="27" fillId="0" borderId="78" xfId="0" applyNumberFormat="1" applyFont="1" applyFill="1" applyBorder="1" applyAlignment="1">
      <alignment horizontal="center" vertical="center" wrapText="1"/>
    </xf>
    <xf numFmtId="185" fontId="27" fillId="0" borderId="39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left" vertical="center"/>
    </xf>
    <xf numFmtId="0" fontId="28" fillId="0" borderId="71" xfId="0" applyFont="1" applyFill="1" applyBorder="1" applyAlignment="1">
      <alignment horizontal="center" vertical="center"/>
    </xf>
    <xf numFmtId="0" fontId="28" fillId="33" borderId="42" xfId="0" applyFont="1" applyFill="1" applyBorder="1" applyAlignment="1">
      <alignment horizontal="center" vertical="center"/>
    </xf>
    <xf numFmtId="49" fontId="28" fillId="33" borderId="63" xfId="0" applyNumberFormat="1" applyFont="1" applyFill="1" applyBorder="1" applyAlignment="1">
      <alignment horizontal="center" vertical="center" wrapText="1"/>
    </xf>
    <xf numFmtId="49" fontId="28" fillId="33" borderId="40" xfId="0" applyNumberFormat="1" applyFont="1" applyFill="1" applyBorder="1" applyAlignment="1">
      <alignment horizontal="center" vertical="center" wrapText="1"/>
    </xf>
    <xf numFmtId="49" fontId="28" fillId="33" borderId="71" xfId="0" applyNumberFormat="1" applyFont="1" applyFill="1" applyBorder="1" applyAlignment="1">
      <alignment horizontal="center" vertical="center" wrapText="1"/>
    </xf>
    <xf numFmtId="49" fontId="28" fillId="33" borderId="42" xfId="0" applyNumberFormat="1" applyFont="1" applyFill="1" applyBorder="1" applyAlignment="1">
      <alignment horizontal="center" vertical="center" wrapText="1"/>
    </xf>
    <xf numFmtId="49" fontId="132" fillId="0" borderId="66" xfId="0" applyNumberFormat="1" applyFont="1" applyFill="1" applyBorder="1" applyAlignment="1">
      <alignment horizontal="center" vertical="center" wrapText="1"/>
    </xf>
    <xf numFmtId="49" fontId="54" fillId="0" borderId="66" xfId="0" applyNumberFormat="1" applyFont="1" applyBorder="1" applyAlignment="1">
      <alignment horizontal="center" vertical="center" shrinkToFit="1"/>
    </xf>
    <xf numFmtId="49" fontId="54" fillId="0" borderId="38" xfId="0" applyNumberFormat="1" applyFont="1" applyBorder="1" applyAlignment="1">
      <alignment horizontal="center" vertical="center" shrinkToFit="1"/>
    </xf>
    <xf numFmtId="49" fontId="56" fillId="0" borderId="40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4" fillId="33" borderId="38" xfId="0" applyNumberFormat="1" applyFont="1" applyFill="1" applyBorder="1" applyAlignment="1">
      <alignment horizontal="center" vertical="center" shrinkToFit="1"/>
    </xf>
    <xf numFmtId="49" fontId="54" fillId="33" borderId="40" xfId="0" applyNumberFormat="1" applyFont="1" applyFill="1" applyBorder="1" applyAlignment="1">
      <alignment horizontal="center" vertical="center" shrinkToFit="1"/>
    </xf>
    <xf numFmtId="49" fontId="54" fillId="33" borderId="66" xfId="0" applyNumberFormat="1" applyFont="1" applyFill="1" applyBorder="1" applyAlignment="1">
      <alignment horizontal="center" vertical="center" shrinkToFit="1"/>
    </xf>
    <xf numFmtId="49" fontId="54" fillId="33" borderId="17" xfId="0" applyNumberFormat="1" applyFont="1" applyFill="1" applyBorder="1" applyAlignment="1">
      <alignment horizontal="center" vertical="center" shrinkToFit="1"/>
    </xf>
    <xf numFmtId="49" fontId="6" fillId="33" borderId="66" xfId="0" applyNumberFormat="1" applyFont="1" applyFill="1" applyBorder="1" applyAlignment="1">
      <alignment horizontal="center" vertical="center" shrinkToFit="1"/>
    </xf>
    <xf numFmtId="49" fontId="18" fillId="33" borderId="76" xfId="0" applyNumberFormat="1" applyFont="1" applyFill="1" applyBorder="1" applyAlignment="1">
      <alignment horizontal="center" vertical="center" shrinkToFit="1"/>
    </xf>
    <xf numFmtId="49" fontId="13" fillId="33" borderId="76" xfId="0" applyNumberFormat="1" applyFont="1" applyFill="1" applyBorder="1" applyAlignment="1">
      <alignment horizontal="center" vertical="center" shrinkToFit="1"/>
    </xf>
    <xf numFmtId="49" fontId="18" fillId="33" borderId="66" xfId="0" applyNumberFormat="1" applyFont="1" applyFill="1" applyBorder="1" applyAlignment="1">
      <alignment horizontal="center" vertical="center" shrinkToFit="1"/>
    </xf>
    <xf numFmtId="49" fontId="18" fillId="33" borderId="42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191" fontId="4" fillId="33" borderId="19" xfId="0" applyNumberFormat="1" applyFont="1" applyFill="1" applyBorder="1" applyAlignment="1" quotePrefix="1">
      <alignment horizontal="center" vertical="center" wrapText="1"/>
    </xf>
    <xf numFmtId="49" fontId="4" fillId="33" borderId="71" xfId="0" applyNumberFormat="1" applyFont="1" applyFill="1" applyBorder="1" applyAlignment="1">
      <alignment horizontal="center" vertical="center" wrapText="1" shrinkToFit="1"/>
    </xf>
    <xf numFmtId="185" fontId="33" fillId="0" borderId="44" xfId="0" applyNumberFormat="1" applyFont="1" applyFill="1" applyBorder="1" applyAlignment="1">
      <alignment horizontal="center" vertical="center"/>
    </xf>
    <xf numFmtId="185" fontId="50" fillId="0" borderId="44" xfId="0" applyNumberFormat="1" applyFont="1" applyFill="1" applyBorder="1" applyAlignment="1">
      <alignment horizontal="center" vertical="center"/>
    </xf>
    <xf numFmtId="49" fontId="50" fillId="33" borderId="44" xfId="0" applyNumberFormat="1" applyFont="1" applyFill="1" applyBorder="1" applyAlignment="1">
      <alignment horizontal="center" vertical="center" wrapText="1"/>
    </xf>
    <xf numFmtId="49" fontId="33" fillId="33" borderId="44" xfId="0" applyNumberFormat="1" applyFont="1" applyFill="1" applyBorder="1" applyAlignment="1">
      <alignment horizontal="center" vertical="center" wrapText="1"/>
    </xf>
    <xf numFmtId="0" fontId="135" fillId="34" borderId="72" xfId="0" applyFont="1" applyFill="1" applyBorder="1" applyAlignment="1">
      <alignment vertical="center" shrinkToFit="1"/>
    </xf>
    <xf numFmtId="0" fontId="127" fillId="34" borderId="15" xfId="0" applyFont="1" applyFill="1" applyBorder="1" applyAlignment="1">
      <alignment horizontal="center" vertical="center"/>
    </xf>
    <xf numFmtId="49" fontId="135" fillId="34" borderId="39" xfId="0" applyNumberFormat="1" applyFont="1" applyFill="1" applyBorder="1" applyAlignment="1">
      <alignment horizontal="center" vertical="center"/>
    </xf>
    <xf numFmtId="0" fontId="135" fillId="34" borderId="54" xfId="0" applyFont="1" applyFill="1" applyBorder="1" applyAlignment="1">
      <alignment vertical="center" shrinkToFit="1"/>
    </xf>
    <xf numFmtId="0" fontId="136" fillId="34" borderId="54" xfId="0" applyFont="1" applyFill="1" applyBorder="1" applyAlignment="1">
      <alignment vertical="center" shrinkToFit="1"/>
    </xf>
    <xf numFmtId="0" fontId="128" fillId="34" borderId="15" xfId="0" applyFont="1" applyFill="1" applyBorder="1" applyAlignment="1">
      <alignment horizontal="center" vertical="center"/>
    </xf>
    <xf numFmtId="49" fontId="136" fillId="34" borderId="39" xfId="0" applyNumberFormat="1" applyFont="1" applyFill="1" applyBorder="1" applyAlignment="1">
      <alignment horizontal="center" vertical="center"/>
    </xf>
    <xf numFmtId="0" fontId="136" fillId="34" borderId="20" xfId="0" applyFont="1" applyFill="1" applyBorder="1" applyAlignment="1">
      <alignment vertical="center" shrinkToFit="1"/>
    </xf>
    <xf numFmtId="49" fontId="136" fillId="34" borderId="48" xfId="0" applyNumberFormat="1" applyFont="1" applyFill="1" applyBorder="1" applyAlignment="1">
      <alignment horizontal="center" vertical="center"/>
    </xf>
    <xf numFmtId="0" fontId="137" fillId="34" borderId="72" xfId="0" applyFont="1" applyFill="1" applyBorder="1" applyAlignment="1">
      <alignment vertical="center" shrinkToFit="1"/>
    </xf>
    <xf numFmtId="0" fontId="127" fillId="34" borderId="38" xfId="0" applyFont="1" applyFill="1" applyBorder="1" applyAlignment="1">
      <alignment horizontal="center" vertical="center"/>
    </xf>
    <xf numFmtId="49" fontId="127" fillId="34" borderId="80" xfId="0" applyNumberFormat="1" applyFont="1" applyFill="1" applyBorder="1" applyAlignment="1">
      <alignment horizontal="center" vertical="center"/>
    </xf>
    <xf numFmtId="0" fontId="131" fillId="34" borderId="72" xfId="0" applyFont="1" applyFill="1" applyBorder="1" applyAlignment="1">
      <alignment vertical="center" shrinkToFit="1"/>
    </xf>
    <xf numFmtId="49" fontId="128" fillId="34" borderId="80" xfId="0" applyNumberFormat="1" applyFont="1" applyFill="1" applyBorder="1" applyAlignment="1">
      <alignment horizontal="center" vertical="center"/>
    </xf>
    <xf numFmtId="0" fontId="128" fillId="34" borderId="44" xfId="0" applyFont="1" applyFill="1" applyBorder="1" applyAlignment="1">
      <alignment vertical="center" wrapText="1" shrinkToFit="1"/>
    </xf>
    <xf numFmtId="0" fontId="128" fillId="34" borderId="40" xfId="0" applyFont="1" applyFill="1" applyBorder="1" applyAlignment="1">
      <alignment horizontal="center" vertical="center" shrinkToFit="1"/>
    </xf>
    <xf numFmtId="0" fontId="128" fillId="34" borderId="42" xfId="0" applyFont="1" applyFill="1" applyBorder="1" applyAlignment="1">
      <alignment horizontal="center" vertical="center" shrinkToFit="1"/>
    </xf>
    <xf numFmtId="185" fontId="10" fillId="0" borderId="45" xfId="0" applyNumberFormat="1" applyFont="1" applyFill="1" applyBorder="1" applyAlignment="1">
      <alignment horizontal="center" vertical="center" shrinkToFit="1"/>
    </xf>
    <xf numFmtId="185" fontId="4" fillId="0" borderId="44" xfId="0" applyNumberFormat="1" applyFont="1" applyFill="1" applyBorder="1" applyAlignment="1">
      <alignment horizontal="center" vertical="center" shrinkToFit="1"/>
    </xf>
    <xf numFmtId="49" fontId="54" fillId="0" borderId="76" xfId="0" applyNumberFormat="1" applyFont="1" applyBorder="1" applyAlignment="1">
      <alignment horizontal="center" vertical="center" shrinkToFit="1"/>
    </xf>
    <xf numFmtId="49" fontId="138" fillId="0" borderId="60" xfId="0" applyNumberFormat="1" applyFont="1" applyBorder="1" applyAlignment="1">
      <alignment horizontal="center" vertical="center" shrinkToFit="1"/>
    </xf>
    <xf numFmtId="49" fontId="138" fillId="0" borderId="66" xfId="0" applyNumberFormat="1" applyFont="1" applyBorder="1" applyAlignment="1">
      <alignment horizontal="center" vertical="center" shrinkToFit="1"/>
    </xf>
    <xf numFmtId="49" fontId="138" fillId="0" borderId="38" xfId="0" applyNumberFormat="1" applyFont="1" applyBorder="1" applyAlignment="1">
      <alignment horizontal="center" vertical="center" shrinkToFit="1"/>
    </xf>
    <xf numFmtId="49" fontId="138" fillId="0" borderId="84" xfId="0" applyNumberFormat="1" applyFont="1" applyBorder="1" applyAlignment="1">
      <alignment horizontal="center" vertical="center" shrinkToFit="1"/>
    </xf>
    <xf numFmtId="49" fontId="54" fillId="33" borderId="76" xfId="0" applyNumberFormat="1" applyFont="1" applyFill="1" applyBorder="1" applyAlignment="1">
      <alignment horizontal="center" vertical="center" shrinkToFit="1"/>
    </xf>
    <xf numFmtId="49" fontId="54" fillId="33" borderId="60" xfId="0" applyNumberFormat="1" applyFont="1" applyFill="1" applyBorder="1" applyAlignment="1">
      <alignment horizontal="center" vertical="center" shrinkToFit="1"/>
    </xf>
    <xf numFmtId="49" fontId="54" fillId="33" borderId="84" xfId="0" applyNumberFormat="1" applyFont="1" applyFill="1" applyBorder="1" applyAlignment="1">
      <alignment horizontal="center" vertical="center" shrinkToFit="1"/>
    </xf>
    <xf numFmtId="49" fontId="54" fillId="0" borderId="42" xfId="0" applyNumberFormat="1" applyFont="1" applyBorder="1" applyAlignment="1">
      <alignment horizontal="center" vertical="center" shrinkToFit="1"/>
    </xf>
    <xf numFmtId="49" fontId="138" fillId="0" borderId="65" xfId="0" applyNumberFormat="1" applyFont="1" applyBorder="1" applyAlignment="1">
      <alignment horizontal="center" vertical="center" shrinkToFit="1"/>
    </xf>
    <xf numFmtId="49" fontId="138" fillId="0" borderId="40" xfId="0" applyNumberFormat="1" applyFont="1" applyBorder="1" applyAlignment="1">
      <alignment horizontal="center" vertical="center" shrinkToFit="1"/>
    </xf>
    <xf numFmtId="49" fontId="138" fillId="0" borderId="17" xfId="0" applyNumberFormat="1" applyFont="1" applyBorder="1" applyAlignment="1">
      <alignment horizontal="center" vertical="center" shrinkToFit="1"/>
    </xf>
    <xf numFmtId="49" fontId="138" fillId="0" borderId="63" xfId="0" applyNumberFormat="1" applyFont="1" applyBorder="1" applyAlignment="1">
      <alignment horizontal="center" vertical="center" shrinkToFit="1"/>
    </xf>
    <xf numFmtId="49" fontId="54" fillId="33" borderId="42" xfId="0" applyNumberFormat="1" applyFont="1" applyFill="1" applyBorder="1" applyAlignment="1">
      <alignment horizontal="center" vertical="center" shrinkToFit="1"/>
    </xf>
    <xf numFmtId="49" fontId="54" fillId="33" borderId="65" xfId="0" applyNumberFormat="1" applyFont="1" applyFill="1" applyBorder="1" applyAlignment="1">
      <alignment horizontal="center" vertical="center" shrinkToFit="1"/>
    </xf>
    <xf numFmtId="49" fontId="54" fillId="33" borderId="63" xfId="0" applyNumberFormat="1" applyFont="1" applyFill="1" applyBorder="1" applyAlignment="1">
      <alignment horizontal="center" vertical="center" shrinkToFit="1"/>
    </xf>
    <xf numFmtId="49" fontId="18" fillId="33" borderId="84" xfId="0" applyNumberFormat="1" applyFont="1" applyFill="1" applyBorder="1" applyAlignment="1">
      <alignment horizontal="center" vertical="center" shrinkToFit="1"/>
    </xf>
    <xf numFmtId="49" fontId="18" fillId="0" borderId="66" xfId="0" applyNumberFormat="1" applyFont="1" applyBorder="1" applyAlignment="1">
      <alignment horizontal="center" vertical="center" shrinkToFit="1"/>
    </xf>
    <xf numFmtId="49" fontId="18" fillId="0" borderId="76" xfId="0" applyNumberFormat="1" applyFont="1" applyBorder="1" applyAlignment="1">
      <alignment horizontal="center" vertical="center" shrinkToFit="1"/>
    </xf>
    <xf numFmtId="49" fontId="129" fillId="0" borderId="60" xfId="0" applyNumberFormat="1" applyFont="1" applyBorder="1" applyAlignment="1">
      <alignment horizontal="center" vertical="center" shrinkToFit="1"/>
    </xf>
    <xf numFmtId="49" fontId="129" fillId="0" borderId="76" xfId="0" applyNumberFormat="1" applyFont="1" applyBorder="1" applyAlignment="1">
      <alignment horizontal="center" vertical="center" shrinkToFit="1"/>
    </xf>
    <xf numFmtId="49" fontId="129" fillId="0" borderId="84" xfId="0" applyNumberFormat="1" applyFont="1" applyBorder="1" applyAlignment="1">
      <alignment horizontal="center" vertical="center" shrinkToFit="1"/>
    </xf>
    <xf numFmtId="49" fontId="18" fillId="33" borderId="65" xfId="0" applyNumberFormat="1" applyFont="1" applyFill="1" applyBorder="1" applyAlignment="1">
      <alignment horizontal="center" vertical="center" shrinkToFit="1"/>
    </xf>
    <xf numFmtId="49" fontId="18" fillId="33" borderId="71" xfId="0" applyNumberFormat="1" applyFont="1" applyFill="1" applyBorder="1" applyAlignment="1">
      <alignment horizontal="center" vertical="center" shrinkToFit="1"/>
    </xf>
    <xf numFmtId="49" fontId="129" fillId="33" borderId="65" xfId="0" applyNumberFormat="1" applyFont="1" applyFill="1" applyBorder="1" applyAlignment="1">
      <alignment horizontal="center" vertical="center" wrapText="1"/>
    </xf>
    <xf numFmtId="49" fontId="129" fillId="33" borderId="42" xfId="0" applyNumberFormat="1" applyFont="1" applyFill="1" applyBorder="1" applyAlignment="1">
      <alignment horizontal="center" vertical="center" wrapText="1"/>
    </xf>
    <xf numFmtId="49" fontId="129" fillId="33" borderId="63" xfId="0" applyNumberFormat="1" applyFont="1" applyFill="1" applyBorder="1" applyAlignment="1">
      <alignment horizontal="center" vertical="center" wrapText="1" shrinkToFit="1"/>
    </xf>
    <xf numFmtId="49" fontId="13" fillId="33" borderId="84" xfId="0" applyNumberFormat="1" applyFont="1" applyFill="1" applyBorder="1" applyAlignment="1">
      <alignment horizontal="center" vertical="center" shrinkToFit="1"/>
    </xf>
    <xf numFmtId="49" fontId="130" fillId="0" borderId="60" xfId="0" applyNumberFormat="1" applyFont="1" applyBorder="1" applyAlignment="1">
      <alignment horizontal="center" vertical="center" shrinkToFit="1"/>
    </xf>
    <xf numFmtId="49" fontId="130" fillId="0" borderId="76" xfId="0" applyNumberFormat="1" applyFont="1" applyBorder="1" applyAlignment="1">
      <alignment horizontal="center" vertical="center" shrinkToFit="1"/>
    </xf>
    <xf numFmtId="49" fontId="130" fillId="0" borderId="84" xfId="0" applyNumberFormat="1" applyFont="1" applyBorder="1" applyAlignment="1">
      <alignment horizontal="center" vertical="center" shrinkToFit="1"/>
    </xf>
    <xf numFmtId="49" fontId="13" fillId="33" borderId="71" xfId="0" applyNumberFormat="1" applyFont="1" applyFill="1" applyBorder="1" applyAlignment="1">
      <alignment horizontal="center" vertical="center" shrinkToFit="1"/>
    </xf>
    <xf numFmtId="49" fontId="130" fillId="33" borderId="63" xfId="0" applyNumberFormat="1" applyFont="1" applyFill="1" applyBorder="1" applyAlignment="1">
      <alignment horizontal="center" vertical="center" wrapText="1" shrinkToFit="1"/>
    </xf>
    <xf numFmtId="49" fontId="56" fillId="33" borderId="63" xfId="0" applyNumberFormat="1" applyFont="1" applyFill="1" applyBorder="1" applyAlignment="1">
      <alignment horizontal="center" vertical="center" wrapText="1"/>
    </xf>
    <xf numFmtId="0" fontId="129" fillId="33" borderId="41" xfId="0" applyFont="1" applyFill="1" applyBorder="1" applyAlignment="1">
      <alignment horizontal="center" vertical="center" shrinkToFit="1"/>
    </xf>
    <xf numFmtId="0" fontId="129" fillId="33" borderId="70" xfId="0" applyFont="1" applyFill="1" applyBorder="1" applyAlignment="1">
      <alignment horizontal="center" vertical="center" shrinkToFit="1"/>
    </xf>
    <xf numFmtId="185" fontId="129" fillId="33" borderId="17" xfId="0" applyNumberFormat="1" applyFont="1" applyFill="1" applyBorder="1" applyAlignment="1">
      <alignment horizontal="center" vertical="center" shrinkToFit="1"/>
    </xf>
    <xf numFmtId="185" fontId="4" fillId="0" borderId="20" xfId="0" applyNumberFormat="1" applyFont="1" applyFill="1" applyBorder="1" applyAlignment="1">
      <alignment horizontal="center" vertical="center"/>
    </xf>
    <xf numFmtId="185" fontId="139" fillId="0" borderId="20" xfId="0" applyNumberFormat="1" applyFont="1" applyFill="1" applyBorder="1" applyAlignment="1">
      <alignment horizontal="center" vertical="center"/>
    </xf>
    <xf numFmtId="185" fontId="130" fillId="0" borderId="44" xfId="0" applyNumberFormat="1" applyFont="1" applyFill="1" applyBorder="1" applyAlignment="1">
      <alignment horizontal="center" vertical="center"/>
    </xf>
    <xf numFmtId="185" fontId="129" fillId="33" borderId="54" xfId="0" applyNumberFormat="1" applyFont="1" applyFill="1" applyBorder="1" applyAlignment="1">
      <alignment horizontal="center" vertical="center"/>
    </xf>
    <xf numFmtId="185" fontId="132" fillId="0" borderId="78" xfId="0" applyNumberFormat="1" applyFont="1" applyFill="1" applyBorder="1" applyAlignment="1">
      <alignment horizontal="center" vertical="center"/>
    </xf>
    <xf numFmtId="0" fontId="132" fillId="33" borderId="65" xfId="0" applyFont="1" applyFill="1" applyBorder="1" applyAlignment="1">
      <alignment horizontal="center" vertical="center"/>
    </xf>
    <xf numFmtId="185" fontId="140" fillId="0" borderId="78" xfId="0" applyNumberFormat="1" applyFont="1" applyFill="1" applyBorder="1" applyAlignment="1">
      <alignment horizontal="center" vertical="center" wrapText="1"/>
    </xf>
    <xf numFmtId="49" fontId="131" fillId="0" borderId="12" xfId="0" applyNumberFormat="1" applyFont="1" applyFill="1" applyBorder="1" applyAlignment="1">
      <alignment horizontal="center" vertical="center" wrapText="1"/>
    </xf>
    <xf numFmtId="185" fontId="131" fillId="0" borderId="39" xfId="0" applyNumberFormat="1" applyFont="1" applyFill="1" applyBorder="1" applyAlignment="1">
      <alignment horizontal="center" vertical="center"/>
    </xf>
    <xf numFmtId="185" fontId="131" fillId="0" borderId="78" xfId="0" applyNumberFormat="1" applyFont="1" applyFill="1" applyBorder="1" applyAlignment="1">
      <alignment horizontal="center" vertical="center"/>
    </xf>
    <xf numFmtId="0" fontId="131" fillId="34" borderId="54" xfId="0" applyFont="1" applyFill="1" applyBorder="1" applyAlignment="1">
      <alignment horizontal="left" vertical="center" wrapText="1"/>
    </xf>
    <xf numFmtId="0" fontId="131" fillId="34" borderId="67" xfId="0" applyFont="1" applyFill="1" applyBorder="1" applyAlignment="1">
      <alignment horizontal="center" vertical="center"/>
    </xf>
    <xf numFmtId="0" fontId="131" fillId="34" borderId="39" xfId="0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141" fillId="34" borderId="45" xfId="0" applyFont="1" applyFill="1" applyBorder="1" applyAlignment="1">
      <alignment vertical="center" shrinkToFit="1"/>
    </xf>
    <xf numFmtId="0" fontId="141" fillId="34" borderId="41" xfId="0" applyFont="1" applyFill="1" applyBorder="1" applyAlignment="1">
      <alignment horizontal="center" vertical="center"/>
    </xf>
    <xf numFmtId="49" fontId="141" fillId="34" borderId="55" xfId="0" applyNumberFormat="1" applyFont="1" applyFill="1" applyBorder="1" applyAlignment="1">
      <alignment horizontal="center" vertical="center"/>
    </xf>
    <xf numFmtId="49" fontId="131" fillId="0" borderId="71" xfId="0" applyNumberFormat="1" applyFont="1" applyFill="1" applyBorder="1" applyAlignment="1">
      <alignment horizontal="center" vertical="center" wrapText="1"/>
    </xf>
    <xf numFmtId="49" fontId="6" fillId="33" borderId="65" xfId="0" applyNumberFormat="1" applyFont="1" applyFill="1" applyBorder="1" applyAlignment="1">
      <alignment horizontal="center" vertical="center" shrinkToFit="1"/>
    </xf>
    <xf numFmtId="49" fontId="6" fillId="33" borderId="60" xfId="0" applyNumberFormat="1" applyFont="1" applyFill="1" applyBorder="1" applyAlignment="1">
      <alignment horizontal="center" vertical="center" shrinkToFit="1"/>
    </xf>
    <xf numFmtId="49" fontId="33" fillId="0" borderId="46" xfId="0" applyNumberFormat="1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 shrinkToFit="1"/>
    </xf>
    <xf numFmtId="49" fontId="128" fillId="34" borderId="44" xfId="0" applyNumberFormat="1" applyFont="1" applyFill="1" applyBorder="1" applyAlignment="1">
      <alignment horizontal="center" vertical="center" wrapText="1" shrinkToFit="1"/>
    </xf>
    <xf numFmtId="49" fontId="142" fillId="34" borderId="46" xfId="0" applyNumberFormat="1" applyFont="1" applyFill="1" applyBorder="1" applyAlignment="1">
      <alignment horizontal="center" vertical="center" wrapText="1"/>
    </xf>
    <xf numFmtId="49" fontId="131" fillId="34" borderId="46" xfId="0" applyNumberFormat="1" applyFont="1" applyFill="1" applyBorder="1" applyAlignment="1">
      <alignment horizontal="center" vertical="center" wrapText="1"/>
    </xf>
    <xf numFmtId="185" fontId="143" fillId="0" borderId="20" xfId="0" applyNumberFormat="1" applyFont="1" applyFill="1" applyBorder="1" applyAlignment="1">
      <alignment horizontal="center" vertical="center"/>
    </xf>
    <xf numFmtId="191" fontId="128" fillId="0" borderId="62" xfId="0" applyNumberFormat="1" applyFont="1" applyFill="1" applyBorder="1" applyAlignment="1" quotePrefix="1">
      <alignment horizontal="center" vertical="center" wrapText="1"/>
    </xf>
    <xf numFmtId="0" fontId="136" fillId="35" borderId="69" xfId="0" applyFont="1" applyFill="1" applyBorder="1" applyAlignment="1">
      <alignment vertical="center" shrinkToFit="1"/>
    </xf>
    <xf numFmtId="0" fontId="128" fillId="35" borderId="38" xfId="0" applyFont="1" applyFill="1" applyBorder="1" applyAlignment="1">
      <alignment horizontal="center" vertical="center"/>
    </xf>
    <xf numFmtId="49" fontId="136" fillId="35" borderId="76" xfId="0" applyNumberFormat="1" applyFont="1" applyFill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 wrapText="1" shrinkToFit="1"/>
    </xf>
    <xf numFmtId="0" fontId="16" fillId="0" borderId="0" xfId="0" applyFont="1" applyAlignment="1">
      <alignment horizontal="left"/>
    </xf>
    <xf numFmtId="0" fontId="44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40" fillId="0" borderId="33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5" fillId="33" borderId="85" xfId="0" applyFont="1" applyFill="1" applyBorder="1" applyAlignment="1">
      <alignment horizontal="center" vertical="center"/>
    </xf>
    <xf numFmtId="190" fontId="127" fillId="34" borderId="48" xfId="0" applyNumberFormat="1" applyFont="1" applyFill="1" applyBorder="1" applyAlignment="1">
      <alignment horizontal="center" vertical="center" wrapText="1"/>
    </xf>
    <xf numFmtId="190" fontId="127" fillId="34" borderId="19" xfId="0" applyNumberFormat="1" applyFont="1" applyFill="1" applyBorder="1" applyAlignment="1">
      <alignment horizontal="center" vertical="center" wrapText="1"/>
    </xf>
    <xf numFmtId="190" fontId="127" fillId="34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49" fontId="135" fillId="34" borderId="20" xfId="0" applyNumberFormat="1" applyFont="1" applyFill="1" applyBorder="1" applyAlignment="1">
      <alignment horizontal="center" vertical="center"/>
    </xf>
    <xf numFmtId="0" fontId="144" fillId="34" borderId="19" xfId="0" applyFont="1" applyFill="1" applyBorder="1" applyAlignment="1">
      <alignment horizontal="center" vertical="center"/>
    </xf>
    <xf numFmtId="0" fontId="144" fillId="34" borderId="13" xfId="0" applyFont="1" applyFill="1" applyBorder="1" applyAlignment="1">
      <alignment horizontal="center" vertical="center"/>
    </xf>
    <xf numFmtId="49" fontId="136" fillId="34" borderId="20" xfId="0" applyNumberFormat="1" applyFont="1" applyFill="1" applyBorder="1" applyAlignment="1">
      <alignment horizontal="center" vertical="center"/>
    </xf>
    <xf numFmtId="49" fontId="136" fillId="35" borderId="69" xfId="0" applyNumberFormat="1" applyFont="1" applyFill="1" applyBorder="1" applyAlignment="1">
      <alignment horizontal="center" vertical="center"/>
    </xf>
    <xf numFmtId="49" fontId="12" fillId="35" borderId="37" xfId="0" applyNumberFormat="1" applyFont="1" applyFill="1" applyBorder="1" applyAlignment="1">
      <alignment horizontal="center" vertical="center"/>
    </xf>
    <xf numFmtId="49" fontId="12" fillId="35" borderId="61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49" fontId="128" fillId="34" borderId="72" xfId="0" applyNumberFormat="1" applyFont="1" applyFill="1" applyBorder="1" applyAlignment="1">
      <alignment horizontal="center" vertical="center"/>
    </xf>
    <xf numFmtId="0" fontId="144" fillId="34" borderId="86" xfId="0" applyFont="1" applyFill="1" applyBorder="1" applyAlignment="1">
      <alignment horizontal="center" vertical="center"/>
    </xf>
    <xf numFmtId="0" fontId="144" fillId="34" borderId="87" xfId="0" applyFont="1" applyFill="1" applyBorder="1" applyAlignment="1">
      <alignment horizontal="center" vertical="center"/>
    </xf>
    <xf numFmtId="49" fontId="141" fillId="34" borderId="20" xfId="0" applyNumberFormat="1" applyFont="1" applyFill="1" applyBorder="1" applyAlignment="1">
      <alignment horizontal="center" vertical="center"/>
    </xf>
    <xf numFmtId="0" fontId="141" fillId="34" borderId="19" xfId="0" applyFont="1" applyFill="1" applyBorder="1" applyAlignment="1">
      <alignment horizontal="center" vertical="center"/>
    </xf>
    <xf numFmtId="0" fontId="141" fillId="34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Fill="1" applyAlignment="1">
      <alignment horizontal="center" shrinkToFit="1"/>
    </xf>
    <xf numFmtId="20" fontId="48" fillId="0" borderId="0" xfId="0" applyNumberFormat="1" applyFont="1" applyFill="1" applyAlignment="1">
      <alignment horizontal="center" shrinkToFit="1"/>
    </xf>
    <xf numFmtId="0" fontId="13" fillId="0" borderId="23" xfId="0" applyFont="1" applyBorder="1" applyAlignment="1">
      <alignment horizontal="center" vertical="center"/>
    </xf>
    <xf numFmtId="185" fontId="145" fillId="34" borderId="44" xfId="0" applyNumberFormat="1" applyFont="1" applyFill="1" applyBorder="1" applyAlignment="1">
      <alignment horizontal="center" vertical="center" shrinkToFit="1"/>
    </xf>
    <xf numFmtId="185" fontId="145" fillId="34" borderId="71" xfId="0" applyNumberFormat="1" applyFont="1" applyFill="1" applyBorder="1" applyAlignment="1">
      <alignment horizontal="center" vertical="center" shrinkToFit="1"/>
    </xf>
    <xf numFmtId="185" fontId="145" fillId="34" borderId="77" xfId="0" applyNumberFormat="1" applyFont="1" applyFill="1" applyBorder="1" applyAlignment="1">
      <alignment horizontal="center" vertical="center" shrinkToFit="1"/>
    </xf>
    <xf numFmtId="49" fontId="10" fillId="33" borderId="65" xfId="0" applyNumberFormat="1" applyFont="1" applyFill="1" applyBorder="1" applyAlignment="1">
      <alignment horizontal="center" vertical="center" shrinkToFit="1"/>
    </xf>
    <xf numFmtId="49" fontId="18" fillId="33" borderId="60" xfId="0" applyNumberFormat="1" applyFont="1" applyFill="1" applyBorder="1" applyAlignment="1">
      <alignment horizontal="center" vertical="center" shrinkToFit="1"/>
    </xf>
    <xf numFmtId="49" fontId="28" fillId="0" borderId="39" xfId="0" applyNumberFormat="1" applyFont="1" applyBorder="1" applyAlignment="1">
      <alignment horizontal="center" vertical="center" wrapText="1"/>
    </xf>
    <xf numFmtId="49" fontId="131" fillId="0" borderId="4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09775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228600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44075" y="952500"/>
          <a:ext cx="182880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133350</xdr:rowOff>
    </xdr:from>
    <xdr:to>
      <xdr:col>2</xdr:col>
      <xdr:colOff>447675</xdr:colOff>
      <xdr:row>3</xdr:row>
      <xdr:rowOff>133350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33350"/>
          <a:ext cx="2419350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2</xdr:col>
      <xdr:colOff>342900</xdr:colOff>
      <xdr:row>3</xdr:row>
      <xdr:rowOff>190500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19145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38100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3365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17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1" width="17.3984375" style="2" customWidth="1"/>
    <col min="2" max="4" width="8.09765625" style="1" customWidth="1"/>
    <col min="5" max="12" width="7.69921875" style="1" customWidth="1"/>
    <col min="13" max="16" width="7.59765625" style="1" customWidth="1"/>
    <col min="17" max="19" width="7.5" style="1" customWidth="1"/>
    <col min="20" max="20" width="7.69921875" style="1" customWidth="1"/>
    <col min="21" max="16384" width="9" style="4" customWidth="1"/>
  </cols>
  <sheetData>
    <row r="1" ht="12"/>
    <row r="2" spans="2:20" ht="27">
      <c r="B2" s="7"/>
      <c r="C2" s="7"/>
      <c r="D2" s="7"/>
      <c r="E2" s="643" t="s">
        <v>8</v>
      </c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</row>
    <row r="3" spans="5:20" ht="23.25" customHeight="1"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26" customFormat="1" ht="14.25" customHeight="1">
      <c r="B4" s="23"/>
      <c r="C4" s="23"/>
      <c r="D4" s="23"/>
      <c r="E4" s="24"/>
      <c r="F4" s="24"/>
      <c r="G4" s="24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2:20" s="26" customFormat="1" ht="14.25" customHeight="1">
      <c r="B5" s="23"/>
      <c r="C5" s="23"/>
      <c r="D5" s="23"/>
      <c r="E5" s="24"/>
      <c r="F5" s="24"/>
      <c r="G5" s="24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6.5" customHeight="1">
      <c r="A6" s="8" t="s">
        <v>35</v>
      </c>
      <c r="E6" s="5"/>
      <c r="F6" s="5"/>
      <c r="G6" s="5"/>
      <c r="H6" s="5"/>
      <c r="I6" s="5"/>
      <c r="J6" s="5"/>
      <c r="K6" s="5"/>
      <c r="L6" s="5"/>
      <c r="M6" s="73"/>
      <c r="N6" s="73"/>
      <c r="O6" s="73"/>
      <c r="P6" s="73"/>
      <c r="Q6" s="102"/>
      <c r="R6" s="102"/>
      <c r="S6" s="102"/>
      <c r="T6" s="5"/>
    </row>
    <row r="7" spans="1:20" ht="24" customHeight="1">
      <c r="A7" s="333" t="s">
        <v>20</v>
      </c>
      <c r="B7" s="334" t="s">
        <v>21</v>
      </c>
      <c r="C7" s="333" t="s">
        <v>234</v>
      </c>
      <c r="D7" s="51" t="s">
        <v>235</v>
      </c>
      <c r="E7" s="55" t="s">
        <v>7</v>
      </c>
      <c r="F7" s="333" t="s">
        <v>234</v>
      </c>
      <c r="G7" s="331" t="s">
        <v>276</v>
      </c>
      <c r="H7" s="51" t="s">
        <v>235</v>
      </c>
      <c r="I7" s="42" t="s">
        <v>6</v>
      </c>
      <c r="J7" s="333" t="s">
        <v>234</v>
      </c>
      <c r="K7" s="331" t="s">
        <v>276</v>
      </c>
      <c r="L7" s="51" t="s">
        <v>235</v>
      </c>
      <c r="M7" s="55" t="s">
        <v>5</v>
      </c>
      <c r="N7" s="333" t="s">
        <v>234</v>
      </c>
      <c r="O7" s="331" t="s">
        <v>276</v>
      </c>
      <c r="P7" s="51" t="s">
        <v>235</v>
      </c>
      <c r="Q7" s="42" t="s">
        <v>4</v>
      </c>
      <c r="R7" s="333" t="s">
        <v>234</v>
      </c>
      <c r="S7" s="51" t="s">
        <v>235</v>
      </c>
      <c r="T7" s="55" t="s">
        <v>3</v>
      </c>
    </row>
    <row r="8" spans="1:23" s="13" customFormat="1" ht="31.5" customHeight="1">
      <c r="A8" s="280" t="s">
        <v>132</v>
      </c>
      <c r="B8" s="335" t="s">
        <v>159</v>
      </c>
      <c r="C8" s="608" t="s">
        <v>26</v>
      </c>
      <c r="D8" s="607" t="s">
        <v>26</v>
      </c>
      <c r="E8" s="580" t="s">
        <v>26</v>
      </c>
      <c r="F8" s="534" t="s">
        <v>311</v>
      </c>
      <c r="G8" s="534" t="s">
        <v>264</v>
      </c>
      <c r="H8" s="535" t="s">
        <v>263</v>
      </c>
      <c r="I8" s="573" t="s">
        <v>156</v>
      </c>
      <c r="J8" s="574" t="s">
        <v>318</v>
      </c>
      <c r="K8" s="575" t="s">
        <v>26</v>
      </c>
      <c r="L8" s="576" t="s">
        <v>356</v>
      </c>
      <c r="M8" s="577" t="s">
        <v>357</v>
      </c>
      <c r="N8" s="540" t="s">
        <v>318</v>
      </c>
      <c r="O8" s="540" t="s">
        <v>319</v>
      </c>
      <c r="P8" s="538" t="s">
        <v>306</v>
      </c>
      <c r="Q8" s="578" t="s">
        <v>320</v>
      </c>
      <c r="R8" s="579" t="s">
        <v>358</v>
      </c>
      <c r="S8" s="538" t="s">
        <v>319</v>
      </c>
      <c r="T8" s="580" t="s">
        <v>359</v>
      </c>
      <c r="U8" s="237"/>
      <c r="V8" s="47"/>
      <c r="W8" s="47"/>
    </row>
    <row r="9" spans="1:23" s="13" customFormat="1" ht="31.5" customHeight="1">
      <c r="A9" s="262" t="s">
        <v>150</v>
      </c>
      <c r="B9" s="336" t="s">
        <v>160</v>
      </c>
      <c r="C9" s="489">
        <v>43816</v>
      </c>
      <c r="D9" s="609">
        <v>43823</v>
      </c>
      <c r="E9" s="606" t="s">
        <v>166</v>
      </c>
      <c r="F9" s="536" t="s">
        <v>312</v>
      </c>
      <c r="G9" s="536" t="s">
        <v>265</v>
      </c>
      <c r="H9" s="537" t="s">
        <v>264</v>
      </c>
      <c r="I9" s="581" t="s">
        <v>161</v>
      </c>
      <c r="J9" s="582" t="s">
        <v>360</v>
      </c>
      <c r="K9" s="583" t="s">
        <v>356</v>
      </c>
      <c r="L9" s="584" t="s">
        <v>308</v>
      </c>
      <c r="M9" s="585" t="s">
        <v>361</v>
      </c>
      <c r="N9" s="539" t="s">
        <v>321</v>
      </c>
      <c r="O9" s="539" t="s">
        <v>308</v>
      </c>
      <c r="P9" s="541" t="s">
        <v>307</v>
      </c>
      <c r="Q9" s="586" t="s">
        <v>322</v>
      </c>
      <c r="R9" s="587" t="s">
        <v>321</v>
      </c>
      <c r="S9" s="541" t="s">
        <v>307</v>
      </c>
      <c r="T9" s="588" t="s">
        <v>322</v>
      </c>
      <c r="U9" s="47"/>
      <c r="V9" s="47"/>
      <c r="W9" s="47"/>
    </row>
    <row r="10" spans="1:23" s="13" customFormat="1" ht="31.5" customHeight="1">
      <c r="A10" s="261" t="s">
        <v>154</v>
      </c>
      <c r="B10" s="337" t="s">
        <v>177</v>
      </c>
      <c r="C10" s="608" t="s">
        <v>26</v>
      </c>
      <c r="D10" s="607" t="s">
        <v>26</v>
      </c>
      <c r="E10" s="580" t="s">
        <v>26</v>
      </c>
      <c r="F10" s="534" t="s">
        <v>265</v>
      </c>
      <c r="G10" s="534" t="s">
        <v>267</v>
      </c>
      <c r="H10" s="535" t="s">
        <v>268</v>
      </c>
      <c r="I10" s="573" t="s">
        <v>164</v>
      </c>
      <c r="J10" s="574" t="s">
        <v>356</v>
      </c>
      <c r="K10" s="575" t="s">
        <v>26</v>
      </c>
      <c r="L10" s="576" t="s">
        <v>323</v>
      </c>
      <c r="M10" s="577" t="s">
        <v>362</v>
      </c>
      <c r="N10" s="540" t="s">
        <v>319</v>
      </c>
      <c r="O10" s="540" t="s">
        <v>307</v>
      </c>
      <c r="P10" s="538" t="s">
        <v>323</v>
      </c>
      <c r="Q10" s="578" t="s">
        <v>324</v>
      </c>
      <c r="R10" s="579" t="s">
        <v>319</v>
      </c>
      <c r="S10" s="538" t="s">
        <v>323</v>
      </c>
      <c r="T10" s="580" t="s">
        <v>363</v>
      </c>
      <c r="U10" s="237"/>
      <c r="V10" s="47"/>
      <c r="W10" s="47"/>
    </row>
    <row r="11" spans="1:23" s="13" customFormat="1" ht="31.5" customHeight="1">
      <c r="A11" s="262" t="s">
        <v>152</v>
      </c>
      <c r="B11" s="336" t="s">
        <v>159</v>
      </c>
      <c r="C11" s="489">
        <v>43819</v>
      </c>
      <c r="D11" s="609">
        <v>43826</v>
      </c>
      <c r="E11" s="606" t="s">
        <v>381</v>
      </c>
      <c r="F11" s="536" t="s">
        <v>265</v>
      </c>
      <c r="G11" s="536" t="s">
        <v>267</v>
      </c>
      <c r="H11" s="537" t="s">
        <v>268</v>
      </c>
      <c r="I11" s="581" t="s">
        <v>178</v>
      </c>
      <c r="J11" s="582" t="s">
        <v>356</v>
      </c>
      <c r="K11" s="583" t="s">
        <v>308</v>
      </c>
      <c r="L11" s="584" t="s">
        <v>323</v>
      </c>
      <c r="M11" s="585" t="s">
        <v>364</v>
      </c>
      <c r="N11" s="539" t="s">
        <v>319</v>
      </c>
      <c r="O11" s="539" t="s">
        <v>307</v>
      </c>
      <c r="P11" s="541" t="s">
        <v>323</v>
      </c>
      <c r="Q11" s="586" t="s">
        <v>325</v>
      </c>
      <c r="R11" s="587" t="s">
        <v>319</v>
      </c>
      <c r="S11" s="541" t="s">
        <v>323</v>
      </c>
      <c r="T11" s="588" t="s">
        <v>325</v>
      </c>
      <c r="U11" s="47"/>
      <c r="V11" s="47"/>
      <c r="W11" s="47"/>
    </row>
    <row r="12" spans="1:23" s="13" customFormat="1" ht="31.5" customHeight="1">
      <c r="A12" s="261" t="s">
        <v>132</v>
      </c>
      <c r="B12" s="337" t="s">
        <v>224</v>
      </c>
      <c r="C12" s="608" t="s">
        <v>26</v>
      </c>
      <c r="D12" s="607" t="s">
        <v>26</v>
      </c>
      <c r="E12" s="580" t="s">
        <v>26</v>
      </c>
      <c r="F12" s="534" t="s">
        <v>313</v>
      </c>
      <c r="G12" s="534" t="s">
        <v>314</v>
      </c>
      <c r="H12" s="535" t="s">
        <v>269</v>
      </c>
      <c r="I12" s="573" t="s">
        <v>184</v>
      </c>
      <c r="J12" s="574" t="s">
        <v>323</v>
      </c>
      <c r="K12" s="575" t="s">
        <v>26</v>
      </c>
      <c r="L12" s="576" t="s">
        <v>335</v>
      </c>
      <c r="M12" s="577" t="s">
        <v>365</v>
      </c>
      <c r="N12" s="540" t="s">
        <v>306</v>
      </c>
      <c r="O12" s="542" t="s">
        <v>268</v>
      </c>
      <c r="P12" s="538" t="s">
        <v>326</v>
      </c>
      <c r="Q12" s="578" t="s">
        <v>327</v>
      </c>
      <c r="R12" s="579" t="s">
        <v>319</v>
      </c>
      <c r="S12" s="538" t="s">
        <v>323</v>
      </c>
      <c r="T12" s="580" t="s">
        <v>366</v>
      </c>
      <c r="U12" s="237"/>
      <c r="V12" s="47"/>
      <c r="W12" s="47"/>
    </row>
    <row r="13" spans="1:23" s="13" customFormat="1" ht="31.5" customHeight="1">
      <c r="A13" s="262" t="s">
        <v>150</v>
      </c>
      <c r="B13" s="336" t="s">
        <v>380</v>
      </c>
      <c r="C13" s="489">
        <v>43823</v>
      </c>
      <c r="D13" s="609">
        <v>43472</v>
      </c>
      <c r="E13" s="606" t="s">
        <v>382</v>
      </c>
      <c r="F13" s="536" t="s">
        <v>268</v>
      </c>
      <c r="G13" s="536" t="s">
        <v>315</v>
      </c>
      <c r="H13" s="537" t="s">
        <v>270</v>
      </c>
      <c r="I13" s="581" t="s">
        <v>193</v>
      </c>
      <c r="J13" s="582" t="s">
        <v>323</v>
      </c>
      <c r="K13" s="583" t="s">
        <v>367</v>
      </c>
      <c r="L13" s="584" t="s">
        <v>368</v>
      </c>
      <c r="M13" s="585" t="s">
        <v>369</v>
      </c>
      <c r="N13" s="539" t="s">
        <v>307</v>
      </c>
      <c r="O13" s="539" t="s">
        <v>370</v>
      </c>
      <c r="P13" s="541" t="s">
        <v>371</v>
      </c>
      <c r="Q13" s="586" t="s">
        <v>328</v>
      </c>
      <c r="R13" s="628" t="s">
        <v>267</v>
      </c>
      <c r="S13" s="541" t="s">
        <v>372</v>
      </c>
      <c r="T13" s="588" t="s">
        <v>328</v>
      </c>
      <c r="U13" s="47"/>
      <c r="V13" s="47"/>
      <c r="W13" s="47"/>
    </row>
    <row r="14" spans="1:23" s="13" customFormat="1" ht="31.5" customHeight="1">
      <c r="A14" s="261" t="s">
        <v>154</v>
      </c>
      <c r="B14" s="337" t="s">
        <v>380</v>
      </c>
      <c r="C14" s="608" t="s">
        <v>26</v>
      </c>
      <c r="D14" s="607" t="s">
        <v>26</v>
      </c>
      <c r="E14" s="580" t="s">
        <v>26</v>
      </c>
      <c r="F14" s="534" t="s">
        <v>316</v>
      </c>
      <c r="G14" s="534" t="s">
        <v>260</v>
      </c>
      <c r="H14" s="535" t="s">
        <v>274</v>
      </c>
      <c r="I14" s="573" t="s">
        <v>200</v>
      </c>
      <c r="J14" s="574" t="s">
        <v>310</v>
      </c>
      <c r="K14" s="575" t="s">
        <v>26</v>
      </c>
      <c r="L14" s="576" t="s">
        <v>337</v>
      </c>
      <c r="M14" s="577" t="s">
        <v>373</v>
      </c>
      <c r="N14" s="540" t="s">
        <v>307</v>
      </c>
      <c r="O14" s="540" t="s">
        <v>371</v>
      </c>
      <c r="P14" s="538" t="s">
        <v>329</v>
      </c>
      <c r="Q14" s="578" t="s">
        <v>330</v>
      </c>
      <c r="R14" s="629" t="s">
        <v>268</v>
      </c>
      <c r="S14" s="538" t="s">
        <v>329</v>
      </c>
      <c r="T14" s="580" t="s">
        <v>374</v>
      </c>
      <c r="U14" s="237"/>
      <c r="V14" s="47"/>
      <c r="W14" s="47"/>
    </row>
    <row r="15" spans="1:23" s="13" customFormat="1" ht="31.5" customHeight="1">
      <c r="A15" s="262" t="s">
        <v>152</v>
      </c>
      <c r="B15" s="336" t="s">
        <v>380</v>
      </c>
      <c r="C15" s="489">
        <v>43471</v>
      </c>
      <c r="D15" s="609">
        <v>43479</v>
      </c>
      <c r="E15" s="606" t="s">
        <v>383</v>
      </c>
      <c r="F15" s="536" t="s">
        <v>317</v>
      </c>
      <c r="G15" s="536" t="s">
        <v>272</v>
      </c>
      <c r="H15" s="537" t="s">
        <v>260</v>
      </c>
      <c r="I15" s="581" t="s">
        <v>230</v>
      </c>
      <c r="J15" s="582" t="s">
        <v>367</v>
      </c>
      <c r="K15" s="583" t="s">
        <v>337</v>
      </c>
      <c r="L15" s="584" t="s">
        <v>331</v>
      </c>
      <c r="M15" s="585" t="s">
        <v>375</v>
      </c>
      <c r="N15" s="539" t="s">
        <v>370</v>
      </c>
      <c r="O15" s="539" t="s">
        <v>331</v>
      </c>
      <c r="P15" s="541" t="s">
        <v>332</v>
      </c>
      <c r="Q15" s="586" t="s">
        <v>333</v>
      </c>
      <c r="R15" s="628" t="s">
        <v>270</v>
      </c>
      <c r="S15" s="541" t="s">
        <v>332</v>
      </c>
      <c r="T15" s="588" t="s">
        <v>333</v>
      </c>
      <c r="U15" s="47"/>
      <c r="V15" s="47"/>
      <c r="W15" s="47"/>
    </row>
    <row r="16" spans="1:20" s="13" customFormat="1" ht="18" customHeight="1">
      <c r="A16" s="122"/>
      <c r="B16" s="87"/>
      <c r="C16" s="87"/>
      <c r="D16" s="87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ht="15.75">
      <c r="A17" s="487" t="s">
        <v>261</v>
      </c>
    </row>
  </sheetData>
  <sheetProtection/>
  <mergeCells count="1">
    <mergeCell ref="E2:T2"/>
  </mergeCell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M17"/>
  <sheetViews>
    <sheetView zoomScalePageLayoutView="0" workbookViewId="0" topLeftCell="A1">
      <selection activeCell="D13" sqref="D13:D15"/>
    </sheetView>
  </sheetViews>
  <sheetFormatPr defaultColWidth="8.796875" defaultRowHeight="14.25"/>
  <cols>
    <col min="1" max="1" width="17.5" style="16" customWidth="1"/>
    <col min="2" max="2" width="6.8984375" style="32" customWidth="1"/>
    <col min="3" max="5" width="9.59765625" style="15" customWidth="1"/>
    <col min="6" max="8" width="8.59765625" style="15" customWidth="1"/>
    <col min="9" max="12" width="9.59765625" style="15" customWidth="1"/>
    <col min="13" max="16384" width="9" style="13" customWidth="1"/>
  </cols>
  <sheetData>
    <row r="2" spans="1:12" ht="26.25">
      <c r="A2" s="57"/>
      <c r="B2" s="57"/>
      <c r="C2" s="644" t="s">
        <v>8</v>
      </c>
      <c r="D2" s="644"/>
      <c r="E2" s="644"/>
      <c r="F2" s="644"/>
      <c r="G2" s="644"/>
      <c r="H2" s="644"/>
      <c r="I2" s="644"/>
      <c r="J2" s="644"/>
      <c r="K2" s="644"/>
      <c r="L2" s="644"/>
    </row>
    <row r="3" spans="2:12" ht="23.25" customHeight="1">
      <c r="B3" s="27"/>
      <c r="C3" s="645" t="s">
        <v>19</v>
      </c>
      <c r="D3" s="645"/>
      <c r="E3" s="645"/>
      <c r="F3" s="645"/>
      <c r="G3" s="645"/>
      <c r="H3" s="645"/>
      <c r="I3" s="645"/>
      <c r="J3" s="645"/>
      <c r="K3" s="645"/>
      <c r="L3" s="645"/>
    </row>
    <row r="4" spans="1:12" ht="14.25" customHeight="1">
      <c r="A4" s="13"/>
      <c r="B4" s="27"/>
      <c r="C4" s="13"/>
      <c r="D4" s="13"/>
      <c r="E4" s="13"/>
      <c r="I4" s="56"/>
      <c r="J4" s="56"/>
      <c r="K4" s="56"/>
      <c r="L4" s="29"/>
    </row>
    <row r="5" spans="1:12" ht="14.25" customHeight="1">
      <c r="A5" s="13"/>
      <c r="B5" s="27"/>
      <c r="C5" s="13"/>
      <c r="D5" s="13"/>
      <c r="E5" s="13"/>
      <c r="I5" s="56"/>
      <c r="J5" s="56"/>
      <c r="K5" s="56"/>
      <c r="L5" s="29"/>
    </row>
    <row r="6" spans="1:12" ht="18" customHeight="1">
      <c r="A6" s="646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</row>
    <row r="7" spans="1:13" ht="15.75" customHeight="1">
      <c r="A7" s="647"/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86"/>
    </row>
    <row r="8" spans="1:12" ht="16.5" customHeight="1">
      <c r="A8" s="30" t="s">
        <v>36</v>
      </c>
      <c r="B8" s="33"/>
      <c r="F8" s="14"/>
      <c r="G8" s="14"/>
      <c r="H8" s="14"/>
      <c r="I8" s="14"/>
      <c r="J8" s="14"/>
      <c r="K8" s="14"/>
      <c r="L8" s="14"/>
    </row>
    <row r="9" spans="1:12" ht="19.5" customHeight="1">
      <c r="A9" s="648" t="s">
        <v>20</v>
      </c>
      <c r="B9" s="649"/>
      <c r="C9" s="81" t="s">
        <v>21</v>
      </c>
      <c r="D9" s="345" t="s">
        <v>234</v>
      </c>
      <c r="E9" s="81" t="s">
        <v>235</v>
      </c>
      <c r="F9" s="75" t="s">
        <v>3</v>
      </c>
      <c r="G9" s="81" t="s">
        <v>234</v>
      </c>
      <c r="H9" s="81" t="s">
        <v>235</v>
      </c>
      <c r="I9" s="74" t="s">
        <v>4</v>
      </c>
      <c r="J9" s="345" t="s">
        <v>234</v>
      </c>
      <c r="K9" s="341" t="s">
        <v>235</v>
      </c>
      <c r="L9" s="75" t="s">
        <v>5</v>
      </c>
    </row>
    <row r="10" spans="1:12" ht="45.75" customHeight="1">
      <c r="A10" s="265" t="s">
        <v>143</v>
      </c>
      <c r="B10" s="266" t="s">
        <v>65</v>
      </c>
      <c r="C10" s="346" t="s">
        <v>158</v>
      </c>
      <c r="D10" s="350" t="s">
        <v>26</v>
      </c>
      <c r="E10" s="342" t="s">
        <v>26</v>
      </c>
      <c r="F10" s="589" t="s">
        <v>26</v>
      </c>
      <c r="G10" s="590" t="s">
        <v>17</v>
      </c>
      <c r="H10" s="590" t="s">
        <v>17</v>
      </c>
      <c r="I10" s="591" t="s">
        <v>17</v>
      </c>
      <c r="J10" s="592" t="s">
        <v>306</v>
      </c>
      <c r="K10" s="593" t="s">
        <v>323</v>
      </c>
      <c r="L10" s="594" t="s">
        <v>324</v>
      </c>
    </row>
    <row r="11" spans="1:13" s="50" customFormat="1" ht="45.75" customHeight="1">
      <c r="A11" s="250" t="s">
        <v>201</v>
      </c>
      <c r="B11" s="251" t="s">
        <v>66</v>
      </c>
      <c r="C11" s="347" t="s">
        <v>169</v>
      </c>
      <c r="D11" s="595" t="s">
        <v>319</v>
      </c>
      <c r="E11" s="596" t="s">
        <v>323</v>
      </c>
      <c r="F11" s="344" t="s">
        <v>376</v>
      </c>
      <c r="G11" s="339" t="s">
        <v>319</v>
      </c>
      <c r="H11" s="339" t="s">
        <v>323</v>
      </c>
      <c r="I11" s="546" t="s">
        <v>334</v>
      </c>
      <c r="J11" s="597" t="s">
        <v>26</v>
      </c>
      <c r="K11" s="598" t="s">
        <v>26</v>
      </c>
      <c r="L11" s="599" t="s">
        <v>26</v>
      </c>
      <c r="M11" s="105"/>
    </row>
    <row r="12" spans="1:12" ht="45.75" customHeight="1">
      <c r="A12" s="490" t="s">
        <v>148</v>
      </c>
      <c r="B12" s="264" t="s">
        <v>65</v>
      </c>
      <c r="C12" s="348" t="s">
        <v>207</v>
      </c>
      <c r="D12" s="350" t="s">
        <v>26</v>
      </c>
      <c r="E12" s="342" t="s">
        <v>26</v>
      </c>
      <c r="F12" s="600" t="s">
        <v>26</v>
      </c>
      <c r="G12" s="545" t="s">
        <v>26</v>
      </c>
      <c r="H12" s="545" t="s">
        <v>26</v>
      </c>
      <c r="I12" s="544" t="s">
        <v>26</v>
      </c>
      <c r="J12" s="601" t="s">
        <v>307</v>
      </c>
      <c r="K12" s="602" t="s">
        <v>326</v>
      </c>
      <c r="L12" s="603" t="s">
        <v>327</v>
      </c>
    </row>
    <row r="13" spans="1:13" ht="45.75" customHeight="1">
      <c r="A13" s="491" t="s">
        <v>146</v>
      </c>
      <c r="B13" s="112" t="s">
        <v>66</v>
      </c>
      <c r="C13" s="349" t="s">
        <v>277</v>
      </c>
      <c r="D13" s="692" t="s">
        <v>265</v>
      </c>
      <c r="E13" s="604" t="s">
        <v>326</v>
      </c>
      <c r="F13" s="343" t="s">
        <v>236</v>
      </c>
      <c r="G13" s="547" t="s">
        <v>264</v>
      </c>
      <c r="H13" s="338" t="s">
        <v>335</v>
      </c>
      <c r="I13" s="340" t="s">
        <v>336</v>
      </c>
      <c r="J13" s="597" t="s">
        <v>26</v>
      </c>
      <c r="K13" s="598" t="s">
        <v>26</v>
      </c>
      <c r="L13" s="605" t="s">
        <v>26</v>
      </c>
      <c r="M13" s="106"/>
    </row>
    <row r="14" spans="1:12" ht="45.75" customHeight="1">
      <c r="A14" s="492" t="s">
        <v>143</v>
      </c>
      <c r="B14" s="266" t="s">
        <v>65</v>
      </c>
      <c r="C14" s="346" t="s">
        <v>207</v>
      </c>
      <c r="D14" s="693" t="s">
        <v>26</v>
      </c>
      <c r="E14" s="342" t="s">
        <v>26</v>
      </c>
      <c r="F14" s="589" t="s">
        <v>26</v>
      </c>
      <c r="G14" s="545" t="s">
        <v>26</v>
      </c>
      <c r="H14" s="545" t="s">
        <v>26</v>
      </c>
      <c r="I14" s="543" t="s">
        <v>26</v>
      </c>
      <c r="J14" s="592" t="s">
        <v>310</v>
      </c>
      <c r="K14" s="593" t="s">
        <v>329</v>
      </c>
      <c r="L14" s="594" t="s">
        <v>330</v>
      </c>
    </row>
    <row r="15" spans="1:13" s="50" customFormat="1" ht="45.75" customHeight="1">
      <c r="A15" s="250" t="s">
        <v>201</v>
      </c>
      <c r="B15" s="251" t="s">
        <v>66</v>
      </c>
      <c r="C15" s="347" t="s">
        <v>207</v>
      </c>
      <c r="D15" s="692" t="s">
        <v>268</v>
      </c>
      <c r="E15" s="596" t="s">
        <v>329</v>
      </c>
      <c r="F15" s="344" t="s">
        <v>377</v>
      </c>
      <c r="G15" s="339" t="s">
        <v>310</v>
      </c>
      <c r="H15" s="339" t="s">
        <v>337</v>
      </c>
      <c r="I15" s="546" t="s">
        <v>338</v>
      </c>
      <c r="J15" s="228" t="s">
        <v>17</v>
      </c>
      <c r="K15" s="546" t="s">
        <v>17</v>
      </c>
      <c r="L15" s="229" t="s">
        <v>17</v>
      </c>
      <c r="M15" s="105"/>
    </row>
    <row r="17" ht="15.75">
      <c r="A17" s="487" t="s">
        <v>261</v>
      </c>
    </row>
  </sheetData>
  <sheetProtection/>
  <mergeCells count="5"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19"/>
  <sheetViews>
    <sheetView zoomScalePageLayoutView="0" workbookViewId="0" topLeftCell="A1">
      <selection activeCell="H14" sqref="H14"/>
    </sheetView>
  </sheetViews>
  <sheetFormatPr defaultColWidth="8.796875" defaultRowHeight="14.25"/>
  <cols>
    <col min="1" max="1" width="17.3984375" style="16" customWidth="1"/>
    <col min="2" max="2" width="6.8984375" style="27" customWidth="1"/>
    <col min="3" max="5" width="11" style="15" customWidth="1"/>
    <col min="6" max="15" width="11.69921875" style="135" customWidth="1"/>
    <col min="16" max="16384" width="9" style="13" customWidth="1"/>
  </cols>
  <sheetData>
    <row r="1" spans="1:15" ht="24.75">
      <c r="A1" s="57" t="s">
        <v>147</v>
      </c>
      <c r="B1" s="57"/>
      <c r="F1" s="650" t="s">
        <v>8</v>
      </c>
      <c r="G1" s="650"/>
      <c r="H1" s="650"/>
      <c r="I1" s="650"/>
      <c r="J1" s="650"/>
      <c r="K1" s="650"/>
      <c r="L1" s="650"/>
      <c r="M1" s="650"/>
      <c r="N1" s="650"/>
      <c r="O1" s="650"/>
    </row>
    <row r="2" spans="6:15" ht="19.5">
      <c r="F2" s="651"/>
      <c r="G2" s="651"/>
      <c r="H2" s="651"/>
      <c r="I2" s="651"/>
      <c r="J2" s="651"/>
      <c r="K2" s="651"/>
      <c r="L2" s="651"/>
      <c r="M2" s="651"/>
      <c r="N2" s="651"/>
      <c r="O2" s="651"/>
    </row>
    <row r="3" spans="6:15" ht="27.75" customHeight="1">
      <c r="F3" s="133"/>
      <c r="G3" s="133"/>
      <c r="H3" s="133"/>
      <c r="I3" s="652"/>
      <c r="J3" s="652"/>
      <c r="K3" s="652"/>
      <c r="L3" s="652"/>
      <c r="M3" s="652"/>
      <c r="N3" s="652"/>
      <c r="O3" s="652"/>
    </row>
    <row r="4" spans="1:15" ht="16.5" customHeight="1">
      <c r="A4" s="20"/>
      <c r="B4" s="31"/>
      <c r="C4" s="20"/>
      <c r="D4" s="20"/>
      <c r="E4" s="20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6.5" customHeight="1">
      <c r="A5" s="20"/>
      <c r="B5" s="31"/>
      <c r="C5" s="20"/>
      <c r="D5" s="20"/>
      <c r="E5" s="20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1:15" ht="14.25" customHeight="1">
      <c r="A6" s="70"/>
      <c r="B6" s="70"/>
      <c r="C6" s="70"/>
      <c r="D6" s="70"/>
      <c r="E6" s="70"/>
      <c r="L6" s="137"/>
      <c r="M6" s="137"/>
      <c r="N6" s="137"/>
      <c r="O6" s="137"/>
    </row>
    <row r="7" spans="1:16" ht="15" customHeight="1">
      <c r="A7" s="79" t="s">
        <v>42</v>
      </c>
      <c r="B7" s="80"/>
      <c r="C7" s="80"/>
      <c r="D7" s="80"/>
      <c r="E7" s="80"/>
      <c r="F7" s="138"/>
      <c r="G7" s="138"/>
      <c r="H7" s="138"/>
      <c r="I7" s="139"/>
      <c r="J7" s="139"/>
      <c r="K7" s="139"/>
      <c r="L7" s="139"/>
      <c r="M7" s="139"/>
      <c r="N7" s="139"/>
      <c r="O7" s="140"/>
      <c r="P7" s="89"/>
    </row>
    <row r="8" spans="1:16" ht="18" customHeight="1">
      <c r="A8" s="648" t="s">
        <v>0</v>
      </c>
      <c r="B8" s="649"/>
      <c r="C8" s="81" t="s">
        <v>1</v>
      </c>
      <c r="D8" s="329" t="s">
        <v>234</v>
      </c>
      <c r="E8" s="81" t="s">
        <v>235</v>
      </c>
      <c r="F8" s="362" t="s">
        <v>7</v>
      </c>
      <c r="G8" s="358" t="s">
        <v>234</v>
      </c>
      <c r="H8" s="355" t="s">
        <v>235</v>
      </c>
      <c r="I8" s="141" t="s">
        <v>2</v>
      </c>
      <c r="J8" s="361" t="s">
        <v>234</v>
      </c>
      <c r="K8" s="355" t="s">
        <v>235</v>
      </c>
      <c r="L8" s="362" t="s">
        <v>11</v>
      </c>
      <c r="M8" s="358" t="s">
        <v>234</v>
      </c>
      <c r="N8" s="355" t="s">
        <v>235</v>
      </c>
      <c r="O8" s="141" t="s">
        <v>15</v>
      </c>
      <c r="P8" s="356"/>
    </row>
    <row r="9" spans="1:16" s="225" customFormat="1" ht="39.75" customHeight="1">
      <c r="A9" s="263" t="s">
        <v>91</v>
      </c>
      <c r="B9" s="38" t="s">
        <v>122</v>
      </c>
      <c r="C9" s="351" t="s">
        <v>158</v>
      </c>
      <c r="D9" s="493">
        <v>43819</v>
      </c>
      <c r="E9" s="494">
        <v>43826</v>
      </c>
      <c r="F9" s="368" t="s">
        <v>218</v>
      </c>
      <c r="G9" s="499">
        <v>43819</v>
      </c>
      <c r="H9" s="500">
        <v>43826</v>
      </c>
      <c r="I9" s="227" t="s">
        <v>180</v>
      </c>
      <c r="J9" s="363" t="s">
        <v>17</v>
      </c>
      <c r="K9" s="227" t="s">
        <v>17</v>
      </c>
      <c r="L9" s="226" t="s">
        <v>17</v>
      </c>
      <c r="M9" s="359" t="s">
        <v>17</v>
      </c>
      <c r="N9" s="352" t="s">
        <v>17</v>
      </c>
      <c r="O9" s="226" t="s">
        <v>17</v>
      </c>
      <c r="P9" s="224"/>
    </row>
    <row r="10" spans="1:15" ht="39.75" customHeight="1">
      <c r="A10" s="230" t="s">
        <v>135</v>
      </c>
      <c r="B10" s="40" t="s">
        <v>123</v>
      </c>
      <c r="C10" s="231" t="s">
        <v>219</v>
      </c>
      <c r="D10" s="610">
        <v>43819</v>
      </c>
      <c r="E10" s="495">
        <v>43826</v>
      </c>
      <c r="F10" s="369" t="s">
        <v>220</v>
      </c>
      <c r="G10" s="367" t="s">
        <v>17</v>
      </c>
      <c r="H10" s="232" t="s">
        <v>17</v>
      </c>
      <c r="I10" s="233" t="s">
        <v>17</v>
      </c>
      <c r="J10" s="364">
        <v>43819</v>
      </c>
      <c r="K10" s="233">
        <v>43826</v>
      </c>
      <c r="L10" s="255" t="s">
        <v>221</v>
      </c>
      <c r="M10" s="548">
        <v>43819</v>
      </c>
      <c r="N10" s="353">
        <v>43826</v>
      </c>
      <c r="O10" s="255" t="s">
        <v>222</v>
      </c>
    </row>
    <row r="11" spans="1:15" s="236" customFormat="1" ht="39.75" customHeight="1">
      <c r="A11" s="328" t="s">
        <v>339</v>
      </c>
      <c r="B11" s="171" t="s">
        <v>90</v>
      </c>
      <c r="C11" s="366" t="s">
        <v>340</v>
      </c>
      <c r="D11" s="496">
        <v>43822</v>
      </c>
      <c r="E11" s="497">
        <v>43826</v>
      </c>
      <c r="F11" s="370" t="s">
        <v>223</v>
      </c>
      <c r="G11" s="238" t="s">
        <v>265</v>
      </c>
      <c r="H11" s="238" t="s">
        <v>268</v>
      </c>
      <c r="I11" s="357" t="s">
        <v>178</v>
      </c>
      <c r="J11" s="365" t="s">
        <v>17</v>
      </c>
      <c r="K11" s="239" t="s">
        <v>17</v>
      </c>
      <c r="L11" s="240" t="s">
        <v>17</v>
      </c>
      <c r="M11" s="360" t="s">
        <v>17</v>
      </c>
      <c r="N11" s="354" t="s">
        <v>17</v>
      </c>
      <c r="O11" s="240" t="s">
        <v>17</v>
      </c>
    </row>
    <row r="12" spans="1:16" s="225" customFormat="1" ht="39.75" customHeight="1">
      <c r="A12" s="263" t="s">
        <v>91</v>
      </c>
      <c r="B12" s="38" t="s">
        <v>122</v>
      </c>
      <c r="C12" s="351" t="s">
        <v>207</v>
      </c>
      <c r="D12" s="613">
        <v>43819</v>
      </c>
      <c r="E12" s="498">
        <v>43826</v>
      </c>
      <c r="F12" s="368" t="s">
        <v>237</v>
      </c>
      <c r="G12" s="499">
        <v>43819</v>
      </c>
      <c r="H12" s="500">
        <v>43826</v>
      </c>
      <c r="I12" s="227" t="s">
        <v>195</v>
      </c>
      <c r="J12" s="363" t="s">
        <v>17</v>
      </c>
      <c r="K12" s="227" t="s">
        <v>17</v>
      </c>
      <c r="L12" s="226" t="s">
        <v>17</v>
      </c>
      <c r="M12" s="359" t="s">
        <v>17</v>
      </c>
      <c r="N12" s="352" t="s">
        <v>17</v>
      </c>
      <c r="O12" s="226" t="s">
        <v>17</v>
      </c>
      <c r="P12" s="224"/>
    </row>
    <row r="13" spans="1:15" ht="39.75" customHeight="1">
      <c r="A13" s="230" t="s">
        <v>397</v>
      </c>
      <c r="B13" s="40" t="s">
        <v>123</v>
      </c>
      <c r="C13" s="231" t="s">
        <v>398</v>
      </c>
      <c r="D13" s="637">
        <v>43825</v>
      </c>
      <c r="E13" s="495">
        <v>43826</v>
      </c>
      <c r="F13" s="638" t="s">
        <v>403</v>
      </c>
      <c r="G13" s="367" t="s">
        <v>17</v>
      </c>
      <c r="H13" s="232" t="s">
        <v>17</v>
      </c>
      <c r="I13" s="233" t="s">
        <v>17</v>
      </c>
      <c r="J13" s="364">
        <v>43822</v>
      </c>
      <c r="K13" s="233">
        <v>43471</v>
      </c>
      <c r="L13" s="255" t="s">
        <v>242</v>
      </c>
      <c r="M13" s="548">
        <v>43823</v>
      </c>
      <c r="N13" s="353">
        <v>43826</v>
      </c>
      <c r="O13" s="255" t="s">
        <v>399</v>
      </c>
    </row>
    <row r="14" spans="1:15" s="236" customFormat="1" ht="39.75" customHeight="1">
      <c r="A14" s="328" t="s">
        <v>378</v>
      </c>
      <c r="B14" s="171" t="s">
        <v>90</v>
      </c>
      <c r="C14" s="366" t="s">
        <v>279</v>
      </c>
      <c r="D14" s="612">
        <v>43823</v>
      </c>
      <c r="E14" s="497">
        <v>43471</v>
      </c>
      <c r="F14" s="370" t="s">
        <v>238</v>
      </c>
      <c r="G14" s="238" t="s">
        <v>268</v>
      </c>
      <c r="H14" s="238" t="s">
        <v>270</v>
      </c>
      <c r="I14" s="357" t="s">
        <v>193</v>
      </c>
      <c r="J14" s="365" t="s">
        <v>17</v>
      </c>
      <c r="K14" s="239" t="s">
        <v>17</v>
      </c>
      <c r="L14" s="240" t="s">
        <v>17</v>
      </c>
      <c r="M14" s="360" t="s">
        <v>17</v>
      </c>
      <c r="N14" s="354" t="s">
        <v>17</v>
      </c>
      <c r="O14" s="240" t="s">
        <v>17</v>
      </c>
    </row>
    <row r="15" spans="1:16" s="225" customFormat="1" ht="39.75" customHeight="1">
      <c r="A15" s="263" t="s">
        <v>91</v>
      </c>
      <c r="B15" s="38" t="s">
        <v>122</v>
      </c>
      <c r="C15" s="351" t="s">
        <v>279</v>
      </c>
      <c r="D15" s="613">
        <v>43827</v>
      </c>
      <c r="E15" s="498">
        <v>43475</v>
      </c>
      <c r="F15" s="368" t="s">
        <v>239</v>
      </c>
      <c r="G15" s="499">
        <v>43829</v>
      </c>
      <c r="H15" s="500">
        <v>43475</v>
      </c>
      <c r="I15" s="227" t="s">
        <v>232</v>
      </c>
      <c r="J15" s="363" t="s">
        <v>17</v>
      </c>
      <c r="K15" s="227" t="s">
        <v>17</v>
      </c>
      <c r="L15" s="226" t="s">
        <v>17</v>
      </c>
      <c r="M15" s="359" t="s">
        <v>17</v>
      </c>
      <c r="N15" s="352" t="s">
        <v>17</v>
      </c>
      <c r="O15" s="226" t="s">
        <v>17</v>
      </c>
      <c r="P15" s="224"/>
    </row>
    <row r="16" spans="1:15" ht="39.75" customHeight="1">
      <c r="A16" s="230" t="s">
        <v>397</v>
      </c>
      <c r="B16" s="40" t="s">
        <v>123</v>
      </c>
      <c r="C16" s="231" t="s">
        <v>400</v>
      </c>
      <c r="D16" s="611">
        <v>43826</v>
      </c>
      <c r="E16" s="495">
        <v>43475</v>
      </c>
      <c r="F16" s="369" t="s">
        <v>240</v>
      </c>
      <c r="G16" s="367" t="s">
        <v>17</v>
      </c>
      <c r="H16" s="232" t="s">
        <v>17</v>
      </c>
      <c r="I16" s="233" t="s">
        <v>17</v>
      </c>
      <c r="J16" s="364">
        <v>43825</v>
      </c>
      <c r="K16" s="233">
        <v>43475</v>
      </c>
      <c r="L16" s="255" t="s">
        <v>243</v>
      </c>
      <c r="M16" s="548">
        <v>43827</v>
      </c>
      <c r="N16" s="353">
        <v>43475</v>
      </c>
      <c r="O16" s="255" t="s">
        <v>244</v>
      </c>
    </row>
    <row r="17" spans="1:15" s="236" customFormat="1" ht="39.75" customHeight="1">
      <c r="A17" s="328" t="s">
        <v>378</v>
      </c>
      <c r="B17" s="171" t="s">
        <v>90</v>
      </c>
      <c r="C17" s="366" t="s">
        <v>379</v>
      </c>
      <c r="D17" s="612">
        <v>43472</v>
      </c>
      <c r="E17" s="497">
        <v>43475</v>
      </c>
      <c r="F17" s="370" t="s">
        <v>241</v>
      </c>
      <c r="G17" s="238" t="s">
        <v>317</v>
      </c>
      <c r="H17" s="238" t="s">
        <v>260</v>
      </c>
      <c r="I17" s="357" t="s">
        <v>230</v>
      </c>
      <c r="J17" s="365" t="s">
        <v>17</v>
      </c>
      <c r="K17" s="239" t="s">
        <v>17</v>
      </c>
      <c r="L17" s="240" t="s">
        <v>17</v>
      </c>
      <c r="M17" s="360" t="s">
        <v>17</v>
      </c>
      <c r="N17" s="354" t="s">
        <v>17</v>
      </c>
      <c r="O17" s="240" t="s">
        <v>17</v>
      </c>
    </row>
    <row r="19" ht="15.75">
      <c r="A19" s="487" t="s">
        <v>261</v>
      </c>
    </row>
  </sheetData>
  <sheetProtection/>
  <mergeCells count="4">
    <mergeCell ref="F1:O1"/>
    <mergeCell ref="A8:B8"/>
    <mergeCell ref="F2:O2"/>
    <mergeCell ref="I3:O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6" customWidth="1"/>
    <col min="2" max="2" width="6.8984375" style="27" customWidth="1"/>
    <col min="3" max="3" width="9.59765625" style="15" customWidth="1"/>
    <col min="4" max="4" width="9.59765625" style="172" customWidth="1"/>
    <col min="5" max="5" width="9.59765625" style="15" customWidth="1"/>
    <col min="6" max="9" width="11.69921875" style="135" customWidth="1"/>
    <col min="10" max="10" width="9.59765625" style="134" customWidth="1"/>
    <col min="11" max="11" width="9.59765625" style="135" customWidth="1"/>
    <col min="12" max="16384" width="9" style="13" customWidth="1"/>
  </cols>
  <sheetData>
    <row r="1" spans="1:11" ht="24.75">
      <c r="A1" s="57" t="s">
        <v>97</v>
      </c>
      <c r="B1" s="57"/>
      <c r="D1" s="650" t="s">
        <v>98</v>
      </c>
      <c r="E1" s="650"/>
      <c r="F1" s="650"/>
      <c r="G1" s="650"/>
      <c r="H1" s="650"/>
      <c r="I1" s="650"/>
      <c r="J1" s="650"/>
      <c r="K1" s="650"/>
    </row>
    <row r="2" spans="4:11" ht="19.5">
      <c r="D2" s="651" t="s">
        <v>99</v>
      </c>
      <c r="E2" s="651"/>
      <c r="F2" s="651"/>
      <c r="G2" s="651"/>
      <c r="H2" s="651"/>
      <c r="I2" s="651"/>
      <c r="J2" s="651"/>
      <c r="K2" s="651"/>
    </row>
    <row r="3" spans="5:9" ht="27.75" customHeight="1">
      <c r="E3" s="56"/>
      <c r="F3" s="133" t="s">
        <v>100</v>
      </c>
      <c r="G3" s="652" t="s">
        <v>41</v>
      </c>
      <c r="H3" s="652"/>
      <c r="I3" s="652"/>
    </row>
    <row r="4" spans="1:11" s="178" customFormat="1" ht="16.5" customHeight="1">
      <c r="A4" s="173"/>
      <c r="B4" s="174"/>
      <c r="C4" s="173">
        <f>WEEKNUM(J7)</f>
        <v>40</v>
      </c>
      <c r="D4" s="175"/>
      <c r="E4" s="173"/>
      <c r="F4" s="176"/>
      <c r="G4" s="176"/>
      <c r="H4" s="176"/>
      <c r="I4" s="176"/>
      <c r="J4" s="177"/>
      <c r="K4" s="176"/>
    </row>
    <row r="5" spans="1:11" s="178" customFormat="1" ht="16.5" customHeight="1">
      <c r="A5" s="173"/>
      <c r="B5" s="174"/>
      <c r="C5" s="173"/>
      <c r="D5" s="179">
        <f>$J$7-3</f>
        <v>42636</v>
      </c>
      <c r="E5" s="179">
        <f>$J$7-1</f>
        <v>42638</v>
      </c>
      <c r="F5" s="179">
        <f>$J$7</f>
        <v>42639</v>
      </c>
      <c r="G5" s="179">
        <f>$J$7+1</f>
        <v>42640</v>
      </c>
      <c r="H5" s="179">
        <f>$J$7+1</f>
        <v>42640</v>
      </c>
      <c r="I5" s="179">
        <f>$J$7+1</f>
        <v>42640</v>
      </c>
      <c r="J5" s="179">
        <f>$J$7+3</f>
        <v>42642</v>
      </c>
      <c r="K5" s="179">
        <f>$J$7+4</f>
        <v>42643</v>
      </c>
    </row>
    <row r="6" spans="1:11" s="178" customFormat="1" ht="14.25" customHeight="1">
      <c r="A6" s="180"/>
      <c r="B6" s="180"/>
      <c r="C6" s="173"/>
      <c r="D6" s="181"/>
      <c r="E6" s="180"/>
      <c r="F6" s="179">
        <f>$J$7+1</f>
        <v>42640</v>
      </c>
      <c r="G6" s="179">
        <f>$J$7+1</f>
        <v>42640</v>
      </c>
      <c r="H6" s="179">
        <f>$J$7+1</f>
        <v>42640</v>
      </c>
      <c r="I6" s="179">
        <f>$J$7+2</f>
        <v>42641</v>
      </c>
      <c r="J6" s="182"/>
      <c r="K6" s="183"/>
    </row>
    <row r="7" spans="1:12" ht="15" customHeight="1">
      <c r="A7" s="79" t="s">
        <v>42</v>
      </c>
      <c r="B7" s="80"/>
      <c r="C7" s="80"/>
      <c r="D7" s="184"/>
      <c r="E7" s="80"/>
      <c r="F7" s="138"/>
      <c r="G7" s="139"/>
      <c r="H7" s="139"/>
      <c r="I7" s="140"/>
      <c r="J7" s="653">
        <v>42639</v>
      </c>
      <c r="K7" s="654"/>
      <c r="L7" s="89"/>
    </row>
    <row r="8" spans="1:11" ht="18" customHeight="1">
      <c r="A8" s="648" t="s">
        <v>0</v>
      </c>
      <c r="B8" s="649"/>
      <c r="C8" s="81" t="s">
        <v>1</v>
      </c>
      <c r="D8" s="185" t="s">
        <v>12</v>
      </c>
      <c r="E8" s="78" t="s">
        <v>10</v>
      </c>
      <c r="F8" s="141" t="s">
        <v>7</v>
      </c>
      <c r="G8" s="141" t="s">
        <v>2</v>
      </c>
      <c r="H8" s="142" t="s">
        <v>11</v>
      </c>
      <c r="I8" s="141" t="s">
        <v>15</v>
      </c>
      <c r="J8" s="143" t="s">
        <v>12</v>
      </c>
      <c r="K8" s="144" t="s">
        <v>10</v>
      </c>
    </row>
    <row r="9" spans="1:11" ht="12.75" customHeight="1">
      <c r="A9" s="116" t="s">
        <v>101</v>
      </c>
      <c r="B9" s="117" t="s">
        <v>102</v>
      </c>
      <c r="C9" s="118" t="s">
        <v>103</v>
      </c>
      <c r="D9" s="186" t="s">
        <v>9</v>
      </c>
      <c r="E9" s="115" t="s">
        <v>23</v>
      </c>
      <c r="F9" s="145" t="s">
        <v>34</v>
      </c>
      <c r="G9" s="145" t="s">
        <v>58</v>
      </c>
      <c r="H9" s="114" t="s">
        <v>104</v>
      </c>
      <c r="I9" s="145" t="s">
        <v>104</v>
      </c>
      <c r="J9" s="146" t="s">
        <v>46</v>
      </c>
      <c r="K9" s="147" t="s">
        <v>82</v>
      </c>
    </row>
    <row r="10" spans="1:12" s="50" customFormat="1" ht="12.75" customHeight="1">
      <c r="A10" s="71" t="s">
        <v>105</v>
      </c>
      <c r="B10" s="72" t="s">
        <v>106</v>
      </c>
      <c r="C10" s="88" t="s">
        <v>103</v>
      </c>
      <c r="D10" s="187" t="s">
        <v>104</v>
      </c>
      <c r="E10" s="39" t="s">
        <v>23</v>
      </c>
      <c r="F10" s="148" t="s">
        <v>18</v>
      </c>
      <c r="G10" s="148" t="s">
        <v>104</v>
      </c>
      <c r="H10" s="110" t="s">
        <v>58</v>
      </c>
      <c r="I10" s="148" t="s">
        <v>59</v>
      </c>
      <c r="J10" s="149" t="s">
        <v>104</v>
      </c>
      <c r="K10" s="150" t="s">
        <v>82</v>
      </c>
      <c r="L10" s="13"/>
    </row>
    <row r="11" spans="1:11" ht="12.75" customHeight="1" thickBot="1">
      <c r="A11" s="76" t="s">
        <v>107</v>
      </c>
      <c r="B11" s="83" t="s">
        <v>108</v>
      </c>
      <c r="C11" s="82" t="s">
        <v>109</v>
      </c>
      <c r="D11" s="188" t="s">
        <v>110</v>
      </c>
      <c r="E11" s="121" t="s">
        <v>75</v>
      </c>
      <c r="F11" s="151" t="s">
        <v>25</v>
      </c>
      <c r="G11" s="151" t="s">
        <v>94</v>
      </c>
      <c r="H11" s="152" t="s">
        <v>110</v>
      </c>
      <c r="I11" s="151" t="s">
        <v>110</v>
      </c>
      <c r="J11" s="153" t="s">
        <v>110</v>
      </c>
      <c r="K11" s="154" t="s">
        <v>87</v>
      </c>
    </row>
    <row r="12" spans="1:12" s="77" customFormat="1" ht="39.75" customHeight="1" thickTop="1">
      <c r="A12" s="165" t="s">
        <v>111</v>
      </c>
      <c r="B12" s="132" t="s">
        <v>112</v>
      </c>
      <c r="C12" s="189" t="str">
        <f>$C$4+204&amp;"E/W"</f>
        <v>244E/W</v>
      </c>
      <c r="D12" s="190">
        <f>$D$5</f>
        <v>42636</v>
      </c>
      <c r="E12" s="191">
        <f>$E$5-1</f>
        <v>42637</v>
      </c>
      <c r="F12" s="192" t="str">
        <f>TEXT($F$5,"m/dd")&amp;"-"&amp;TEXT($F$6,"dd")</f>
        <v>9/26-27</v>
      </c>
      <c r="G12" s="193" t="str">
        <f>TEXT($G$5,"m/dd")&amp;"-"&amp;TEXT($G$6,"dd")</f>
        <v>9/27-27</v>
      </c>
      <c r="H12" s="194"/>
      <c r="I12" s="195"/>
      <c r="J12" s="196">
        <f>$J$5</f>
        <v>42642</v>
      </c>
      <c r="K12" s="197">
        <f>$K$5</f>
        <v>42643</v>
      </c>
      <c r="L12" s="111"/>
    </row>
    <row r="13" spans="1:11" s="50" customFormat="1" ht="39.75" customHeight="1">
      <c r="A13" s="126" t="s">
        <v>113</v>
      </c>
      <c r="B13" s="36" t="s">
        <v>114</v>
      </c>
      <c r="C13" s="127" t="str">
        <f>$C$4+1599&amp;"E/W"</f>
        <v>1639E/W</v>
      </c>
      <c r="D13" s="198"/>
      <c r="E13" s="199">
        <f>$E$5-1</f>
        <v>42637</v>
      </c>
      <c r="F13" s="200" t="str">
        <f>TEXT($F$5,"m/dd")&amp;"-"&amp;TEXT($F$6-1,"dd")&amp;"                        南港C-3"</f>
        <v>9/26-26                        南港C-3</v>
      </c>
      <c r="G13" s="200"/>
      <c r="H13" s="201" t="str">
        <f>TEXT($H$5,"m/dd")&amp;"-"&amp;TEXT($H$6,"dd")</f>
        <v>9/27-27</v>
      </c>
      <c r="I13" s="202" t="str">
        <f>TEXT($I$5,"m/dd")&amp;"-"&amp;TEXT($I$6,"dd")</f>
        <v>9/27-28</v>
      </c>
      <c r="J13" s="203"/>
      <c r="K13" s="204">
        <f>$K$5</f>
        <v>42643</v>
      </c>
    </row>
    <row r="14" spans="1:11" ht="39.75" customHeight="1">
      <c r="A14" s="170" t="s">
        <v>115</v>
      </c>
      <c r="B14" s="171" t="s">
        <v>116</v>
      </c>
      <c r="C14" s="53" t="str">
        <f>$C$4+1599&amp;"E/W"</f>
        <v>1639E/W</v>
      </c>
      <c r="D14" s="205"/>
      <c r="E14" s="206">
        <f>$E$5+2</f>
        <v>42640</v>
      </c>
      <c r="F14" s="207" t="str">
        <f>TEXT($F$5+3,"m/dd")&amp;"-"&amp;TEXT($F$6+3,"dd")</f>
        <v>9/29-30</v>
      </c>
      <c r="G14" s="208" t="str">
        <f>TEXT($G$5+3,"m/dd")&amp;"-"&amp;TEXT($G$6+3,"dd")</f>
        <v>9/30-30</v>
      </c>
      <c r="H14" s="208"/>
      <c r="I14" s="209"/>
      <c r="J14" s="207"/>
      <c r="K14" s="209">
        <f>$K$5+3</f>
        <v>42646</v>
      </c>
    </row>
    <row r="15" spans="1:12" s="77" customFormat="1" ht="39.75" customHeight="1">
      <c r="A15" s="165" t="s">
        <v>117</v>
      </c>
      <c r="B15" s="132" t="s">
        <v>118</v>
      </c>
      <c r="C15" s="189" t="str">
        <f>$C$4+205&amp;"E/W"</f>
        <v>245E/W</v>
      </c>
      <c r="D15" s="190">
        <f>$D$5+7</f>
        <v>42643</v>
      </c>
      <c r="E15" s="191">
        <f>$E$5+6</f>
        <v>42644</v>
      </c>
      <c r="F15" s="192" t="str">
        <f>TEXT($F$5+7,"m/dd")&amp;"-"&amp;TEXT($F$6+7,"dd")</f>
        <v>10/03-04</v>
      </c>
      <c r="G15" s="193" t="str">
        <f>TEXT($G$5+7,"m/dd")&amp;"-"&amp;TEXT($G$6+7,"dd")</f>
        <v>10/04-04</v>
      </c>
      <c r="H15" s="194"/>
      <c r="I15" s="195"/>
      <c r="J15" s="196">
        <f>$J$5+7</f>
        <v>42649</v>
      </c>
      <c r="K15" s="197">
        <f>$K$5+7</f>
        <v>42650</v>
      </c>
      <c r="L15" s="111"/>
    </row>
    <row r="16" spans="1:11" s="50" customFormat="1" ht="39.75" customHeight="1">
      <c r="A16" s="126" t="s">
        <v>119</v>
      </c>
      <c r="B16" s="36" t="s">
        <v>114</v>
      </c>
      <c r="C16" s="127" t="str">
        <f>$C$4+1600&amp;"E/W"</f>
        <v>1640E/W</v>
      </c>
      <c r="D16" s="198"/>
      <c r="E16" s="199">
        <f>$E$5+6</f>
        <v>42644</v>
      </c>
      <c r="F16" s="200" t="str">
        <f>TEXT($F$5+7,"m/dd")&amp;"-"&amp;TEXT($F$6+6,"dd")&amp;"                        南港C-3"</f>
        <v>10/03-03                        南港C-3</v>
      </c>
      <c r="G16" s="200"/>
      <c r="H16" s="201" t="str">
        <f>TEXT($H$5+7,"m/dd")&amp;"-"&amp;TEXT($H$6+7,"dd")</f>
        <v>10/04-04</v>
      </c>
      <c r="I16" s="202" t="str">
        <f>TEXT($I$5+7,"m/dd")&amp;"-"&amp;TEXT($I$6+7,"dd")</f>
        <v>10/04-05</v>
      </c>
      <c r="J16" s="203"/>
      <c r="K16" s="204">
        <f>$K$5+7</f>
        <v>42650</v>
      </c>
    </row>
    <row r="17" spans="1:11" ht="39.75" customHeight="1">
      <c r="A17" s="170" t="s">
        <v>96</v>
      </c>
      <c r="B17" s="171" t="s">
        <v>90</v>
      </c>
      <c r="C17" s="53" t="str">
        <f>$C$4+1600&amp;"E/W"</f>
        <v>1640E/W</v>
      </c>
      <c r="D17" s="205"/>
      <c r="E17" s="206">
        <f>$E$5+9</f>
        <v>42647</v>
      </c>
      <c r="F17" s="207" t="str">
        <f>TEXT($F$5+10,"m/dd")&amp;"-"&amp;TEXT($F$6+10,"dd")</f>
        <v>10/06-07</v>
      </c>
      <c r="G17" s="208" t="str">
        <f>TEXT($G$5+10,"m/dd")&amp;"-"&amp;TEXT($G$6+10,"dd")</f>
        <v>10/07-07</v>
      </c>
      <c r="H17" s="208"/>
      <c r="I17" s="209"/>
      <c r="J17" s="207"/>
      <c r="K17" s="209">
        <f>$K$5+10</f>
        <v>42653</v>
      </c>
    </row>
    <row r="18" spans="1:12" s="77" customFormat="1" ht="39.75" customHeight="1">
      <c r="A18" s="165" t="s">
        <v>95</v>
      </c>
      <c r="B18" s="132" t="s">
        <v>88</v>
      </c>
      <c r="C18" s="189" t="str">
        <f>$C$4+206&amp;"E/W"</f>
        <v>246E/W</v>
      </c>
      <c r="D18" s="190">
        <f>$D$5+14</f>
        <v>42650</v>
      </c>
      <c r="E18" s="191">
        <f>$E$5+13</f>
        <v>42651</v>
      </c>
      <c r="F18" s="192" t="str">
        <f>TEXT($F$5+14,"m/dd")&amp;"-"&amp;TEXT($F$6+14,"dd")</f>
        <v>10/10-11</v>
      </c>
      <c r="G18" s="193" t="str">
        <f>TEXT($G$5+14,"m/dd")&amp;"-"&amp;TEXT($G$6+14,"dd")</f>
        <v>10/11-11</v>
      </c>
      <c r="H18" s="194"/>
      <c r="I18" s="195"/>
      <c r="J18" s="196">
        <f>$J$5+14</f>
        <v>42656</v>
      </c>
      <c r="K18" s="197">
        <f>$K$5+14</f>
        <v>42657</v>
      </c>
      <c r="L18" s="111"/>
    </row>
    <row r="19" spans="1:11" s="50" customFormat="1" ht="39.75" customHeight="1">
      <c r="A19" s="126" t="s">
        <v>91</v>
      </c>
      <c r="B19" s="36" t="s">
        <v>89</v>
      </c>
      <c r="C19" s="127" t="str">
        <f>$C$4+1601&amp;"E/W"</f>
        <v>1641E/W</v>
      </c>
      <c r="D19" s="198"/>
      <c r="E19" s="199">
        <f>$E$5+13</f>
        <v>42651</v>
      </c>
      <c r="F19" s="200" t="str">
        <f>TEXT($F$5+14,"m/dd")&amp;"-"&amp;TEXT($F$6+13,"dd")&amp;"                        南港C-3"</f>
        <v>10/10-10                        南港C-3</v>
      </c>
      <c r="G19" s="200"/>
      <c r="H19" s="201" t="str">
        <f>TEXT($H$5+14,"m/dd")&amp;"-"&amp;TEXT($H$6+14,"dd")</f>
        <v>10/11-11</v>
      </c>
      <c r="I19" s="202" t="str">
        <f>TEXT($I$5+14,"m/dd")&amp;"-"&amp;TEXT($I$6+14,"dd")</f>
        <v>10/11-12</v>
      </c>
      <c r="J19" s="203"/>
      <c r="K19" s="204">
        <f>$K$5+14</f>
        <v>42657</v>
      </c>
    </row>
    <row r="20" spans="1:11" ht="39.75" customHeight="1">
      <c r="A20" s="170" t="s">
        <v>96</v>
      </c>
      <c r="B20" s="171" t="s">
        <v>90</v>
      </c>
      <c r="C20" s="53" t="str">
        <f>$C$4+1601&amp;"E/W"</f>
        <v>1641E/W</v>
      </c>
      <c r="D20" s="205"/>
      <c r="E20" s="206">
        <f>$E$5+16</f>
        <v>42654</v>
      </c>
      <c r="F20" s="207" t="str">
        <f>TEXT($F$5+17,"m/dd")&amp;"-"&amp;TEXT($F$6+17,"dd")</f>
        <v>10/13-14</v>
      </c>
      <c r="G20" s="208" t="str">
        <f>TEXT($G$5+17,"m/dd")&amp;"-"&amp;TEXT($G$6+17,"dd")</f>
        <v>10/14-14</v>
      </c>
      <c r="H20" s="208"/>
      <c r="I20" s="209"/>
      <c r="J20" s="207"/>
      <c r="K20" s="209">
        <f>$K$5+17</f>
        <v>42660</v>
      </c>
    </row>
    <row r="21" spans="1:12" s="77" customFormat="1" ht="39.75" customHeight="1">
      <c r="A21" s="217" t="s">
        <v>95</v>
      </c>
      <c r="B21" s="41" t="s">
        <v>88</v>
      </c>
      <c r="C21" s="189" t="str">
        <f>$C$4+207&amp;"E/W"</f>
        <v>247E/W</v>
      </c>
      <c r="D21" s="190">
        <f>$D$5+21</f>
        <v>42657</v>
      </c>
      <c r="E21" s="191">
        <f>$E$5+20</f>
        <v>42658</v>
      </c>
      <c r="F21" s="192" t="str">
        <f>TEXT($F$5+21,"m/dd")&amp;"-"&amp;TEXT($F$6+21,"dd")</f>
        <v>10/17-18</v>
      </c>
      <c r="G21" s="193" t="str">
        <f>TEXT($G$5+21,"m/dd")&amp;"-"&amp;TEXT($G$6+21,"dd")</f>
        <v>10/18-18</v>
      </c>
      <c r="H21" s="194"/>
      <c r="I21" s="223" t="s">
        <v>121</v>
      </c>
      <c r="J21" s="221">
        <v>42657</v>
      </c>
      <c r="K21" s="222">
        <v>42658</v>
      </c>
      <c r="L21" s="111"/>
    </row>
    <row r="22" spans="1:11" s="50" customFormat="1" ht="39.75" customHeight="1">
      <c r="A22" s="214" t="s">
        <v>91</v>
      </c>
      <c r="B22" s="215" t="s">
        <v>89</v>
      </c>
      <c r="C22" s="216" t="str">
        <f>$C$4+1602&amp;"E/W"</f>
        <v>1642E/W</v>
      </c>
      <c r="D22" s="656" t="s">
        <v>120</v>
      </c>
      <c r="E22" s="657"/>
      <c r="F22" s="657"/>
      <c r="G22" s="657"/>
      <c r="H22" s="657"/>
      <c r="I22" s="657"/>
      <c r="J22" s="657"/>
      <c r="K22" s="658"/>
    </row>
    <row r="23" spans="1:11" ht="39.75" customHeight="1">
      <c r="A23" s="218" t="s">
        <v>96</v>
      </c>
      <c r="B23" s="219" t="s">
        <v>90</v>
      </c>
      <c r="C23" s="220" t="str">
        <f>$C$4+1602&amp;"E/W"</f>
        <v>1642E/W</v>
      </c>
      <c r="D23" s="205"/>
      <c r="E23" s="206">
        <f>$E$5+23</f>
        <v>42661</v>
      </c>
      <c r="F23" s="207" t="str">
        <f>TEXT($F$5+24,"m/dd")&amp;"-"&amp;TEXT($F$6+24,"dd")</f>
        <v>10/20-21</v>
      </c>
      <c r="G23" s="208" t="str">
        <f>TEXT($G$5+24,"m/dd")&amp;"-"&amp;TEXT($G$6+24,"dd")</f>
        <v>10/21-21</v>
      </c>
      <c r="H23" s="208"/>
      <c r="I23" s="209"/>
      <c r="J23" s="207"/>
      <c r="K23" s="209">
        <f>$K$5+24</f>
        <v>42667</v>
      </c>
    </row>
    <row r="24" spans="1:12" s="77" customFormat="1" ht="39.75" customHeight="1">
      <c r="A24" s="165" t="s">
        <v>95</v>
      </c>
      <c r="B24" s="132" t="s">
        <v>88</v>
      </c>
      <c r="C24" s="189" t="str">
        <f>$C$4+208&amp;"E/W"</f>
        <v>248E/W</v>
      </c>
      <c r="D24" s="190">
        <f>$D$5+28</f>
        <v>42664</v>
      </c>
      <c r="E24" s="191">
        <f>$E$5+27</f>
        <v>42665</v>
      </c>
      <c r="F24" s="192" t="str">
        <f>TEXT($F$5+28,"m/dd")&amp;"-"&amp;TEXT($F$6+28,"dd")</f>
        <v>10/24-25</v>
      </c>
      <c r="G24" s="193" t="str">
        <f>TEXT($G$5+28,"m/dd")&amp;"-"&amp;TEXT($G$6+28,"dd")</f>
        <v>10/25-25</v>
      </c>
      <c r="H24" s="194"/>
      <c r="I24" s="195"/>
      <c r="J24" s="196">
        <f>$J$5+28</f>
        <v>42670</v>
      </c>
      <c r="K24" s="197">
        <f>$K$5+28</f>
        <v>42671</v>
      </c>
      <c r="L24" s="111"/>
    </row>
    <row r="25" spans="1:11" s="50" customFormat="1" ht="39.75" customHeight="1">
      <c r="A25" s="126" t="s">
        <v>91</v>
      </c>
      <c r="B25" s="36" t="s">
        <v>89</v>
      </c>
      <c r="C25" s="127" t="str">
        <f>$C$4+1603&amp;"E/W"</f>
        <v>1643E/W</v>
      </c>
      <c r="D25" s="198"/>
      <c r="E25" s="199">
        <f>$E$5+27</f>
        <v>42665</v>
      </c>
      <c r="F25" s="200" t="str">
        <f>TEXT($F$5+28,"m/dd")&amp;"-"&amp;TEXT($F$6+27,"dd")&amp;"                        南港C-3"</f>
        <v>10/24-24                        南港C-3</v>
      </c>
      <c r="G25" s="200"/>
      <c r="H25" s="201" t="str">
        <f>TEXT($H$5+28,"m/dd")&amp;"-"&amp;TEXT($H$6+28,"dd")</f>
        <v>10/25-25</v>
      </c>
      <c r="I25" s="202" t="str">
        <f>TEXT($I$5+28,"m/dd")&amp;"-"&amp;TEXT($I$6+28,"dd")</f>
        <v>10/25-26</v>
      </c>
      <c r="J25" s="203"/>
      <c r="K25" s="204">
        <f>$K$5+28</f>
        <v>42671</v>
      </c>
    </row>
    <row r="26" spans="1:11" ht="39.75" customHeight="1">
      <c r="A26" s="170" t="s">
        <v>96</v>
      </c>
      <c r="B26" s="171" t="s">
        <v>90</v>
      </c>
      <c r="C26" s="53" t="str">
        <f>$C$4+1603&amp;"E/W"</f>
        <v>1643E/W</v>
      </c>
      <c r="D26" s="205"/>
      <c r="E26" s="206">
        <f>$E$5+30</f>
        <v>42668</v>
      </c>
      <c r="F26" s="207" t="str">
        <f>TEXT($F$5+31,"m/dd")&amp;"-"&amp;TEXT($F$6+31,"dd")</f>
        <v>10/27-28</v>
      </c>
      <c r="G26" s="208" t="str">
        <f>TEXT($G$5+31,"m/dd")&amp;"-"&amp;TEXT($G$6+31,"dd")</f>
        <v>10/28-28</v>
      </c>
      <c r="H26" s="208"/>
      <c r="I26" s="209"/>
      <c r="J26" s="207"/>
      <c r="K26" s="209">
        <f>$K$5+31</f>
        <v>42674</v>
      </c>
    </row>
    <row r="27" spans="1:11" s="125" customFormat="1" ht="19.5" customHeight="1">
      <c r="A27" s="655" t="s">
        <v>86</v>
      </c>
      <c r="B27" s="655"/>
      <c r="C27" s="655"/>
      <c r="D27" s="655"/>
      <c r="E27" s="655"/>
      <c r="F27" s="655"/>
      <c r="G27" s="655"/>
      <c r="H27" s="655"/>
      <c r="I27" s="655"/>
      <c r="J27" s="655"/>
      <c r="K27" s="655"/>
    </row>
    <row r="28" spans="1:11" ht="17.25" customHeight="1">
      <c r="A28" s="54"/>
      <c r="B28" s="54"/>
      <c r="C28" s="54"/>
      <c r="D28" s="210"/>
      <c r="E28" s="54"/>
      <c r="F28" s="155"/>
      <c r="G28" s="155"/>
      <c r="H28" s="155"/>
      <c r="I28" s="155"/>
      <c r="J28" s="155"/>
      <c r="K28" s="156"/>
    </row>
    <row r="29" spans="1:11" s="84" customFormat="1" ht="14.25" thickBot="1">
      <c r="A29" s="92" t="s">
        <v>47</v>
      </c>
      <c r="B29" s="93" t="s">
        <v>48</v>
      </c>
      <c r="C29" s="94"/>
      <c r="D29" s="211" t="s">
        <v>49</v>
      </c>
      <c r="E29" s="93" t="s">
        <v>50</v>
      </c>
      <c r="F29" s="157"/>
      <c r="G29" s="157"/>
      <c r="H29" s="157"/>
      <c r="I29" s="157"/>
      <c r="J29" s="157"/>
      <c r="K29" s="158"/>
    </row>
    <row r="30" spans="1:11" s="84" customFormat="1" ht="14.25" thickTop="1">
      <c r="A30" s="95" t="s">
        <v>51</v>
      </c>
      <c r="B30" s="91" t="s">
        <v>92</v>
      </c>
      <c r="C30" s="96"/>
      <c r="D30" s="212" t="s">
        <v>52</v>
      </c>
      <c r="E30" s="91" t="s">
        <v>53</v>
      </c>
      <c r="F30" s="159"/>
      <c r="G30" s="159"/>
      <c r="H30" s="159"/>
      <c r="I30" s="160"/>
      <c r="J30" s="161" t="s">
        <v>62</v>
      </c>
      <c r="K30" s="160"/>
    </row>
    <row r="31" spans="1:11" s="84" customFormat="1" ht="13.5">
      <c r="A31" s="97"/>
      <c r="B31" s="98" t="s">
        <v>93</v>
      </c>
      <c r="C31" s="99"/>
      <c r="D31" s="213" t="s">
        <v>84</v>
      </c>
      <c r="E31" s="98" t="s">
        <v>85</v>
      </c>
      <c r="F31" s="162"/>
      <c r="G31" s="162"/>
      <c r="H31" s="162"/>
      <c r="I31" s="163"/>
      <c r="J31" s="164" t="s">
        <v>63</v>
      </c>
      <c r="K31" s="163"/>
    </row>
    <row r="32" spans="1:11" s="84" customFormat="1" ht="13.5">
      <c r="A32" s="100" t="s">
        <v>54</v>
      </c>
      <c r="B32" s="98" t="s">
        <v>92</v>
      </c>
      <c r="C32" s="99"/>
      <c r="D32" s="213" t="s">
        <v>55</v>
      </c>
      <c r="E32" s="98" t="s">
        <v>56</v>
      </c>
      <c r="F32" s="162"/>
      <c r="G32" s="162"/>
      <c r="H32" s="162"/>
      <c r="I32" s="163"/>
      <c r="J32" s="164" t="s">
        <v>61</v>
      </c>
      <c r="K32" s="163"/>
    </row>
    <row r="33" spans="1:10" ht="14.25">
      <c r="A33" s="54"/>
      <c r="B33" s="54"/>
      <c r="C33" s="54"/>
      <c r="D33" s="210"/>
      <c r="E33" s="54"/>
      <c r="F33" s="155"/>
      <c r="G33" s="155"/>
      <c r="H33" s="155"/>
      <c r="I33" s="155"/>
      <c r="J33" s="155"/>
    </row>
    <row r="34" spans="1:11" s="50" customFormat="1" ht="24.75" customHeight="1">
      <c r="A34" s="659" t="s">
        <v>13</v>
      </c>
      <c r="B34" s="659"/>
      <c r="C34" s="659"/>
      <c r="D34" s="659"/>
      <c r="E34" s="659"/>
      <c r="F34" s="659"/>
      <c r="G34" s="659"/>
      <c r="H34" s="659"/>
      <c r="I34" s="659"/>
      <c r="J34" s="659"/>
      <c r="K34" s="659"/>
    </row>
    <row r="35" spans="1:11" ht="15.75" customHeight="1">
      <c r="A35" s="660" t="s">
        <v>14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</row>
    <row r="36" spans="1:11" ht="15.75" customHeight="1">
      <c r="A36" s="660" t="s">
        <v>16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</row>
    <row r="37" spans="1:11" ht="56.25" customHeight="1">
      <c r="A37" s="661" t="s">
        <v>24</v>
      </c>
      <c r="B37" s="661"/>
      <c r="C37" s="661"/>
      <c r="D37" s="661"/>
      <c r="E37" s="661"/>
      <c r="G37" s="662" t="s">
        <v>33</v>
      </c>
      <c r="H37" s="662"/>
      <c r="I37" s="662"/>
      <c r="J37" s="662"/>
      <c r="K37" s="662"/>
    </row>
    <row r="38" spans="1:11" ht="36" customHeight="1">
      <c r="A38" s="663" t="s">
        <v>22</v>
      </c>
      <c r="B38" s="663"/>
      <c r="C38" s="663"/>
      <c r="D38" s="663"/>
      <c r="E38" s="663"/>
      <c r="G38" s="664" t="s">
        <v>60</v>
      </c>
      <c r="H38" s="664"/>
      <c r="I38" s="664"/>
      <c r="J38" s="664"/>
      <c r="K38" s="664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36"/>
  <sheetViews>
    <sheetView zoomScalePageLayoutView="0" workbookViewId="0" topLeftCell="A1">
      <selection activeCell="F19" sqref="F19"/>
    </sheetView>
  </sheetViews>
  <sheetFormatPr defaultColWidth="8.796875" defaultRowHeight="14.25"/>
  <cols>
    <col min="1" max="1" width="26.5" style="0" customWidth="1"/>
    <col min="2" max="2" width="6.59765625" style="0" customWidth="1"/>
    <col min="3" max="3" width="14.59765625" style="0" customWidth="1"/>
    <col min="4" max="4" width="9.59765625" style="0" customWidth="1"/>
    <col min="5" max="5" width="8.59765625" style="0" customWidth="1"/>
    <col min="6" max="6" width="15.59765625" style="0" customWidth="1"/>
    <col min="7" max="8" width="8.59765625" style="0" customWidth="1"/>
    <col min="9" max="9" width="15.59765625" style="0" customWidth="1"/>
    <col min="10" max="11" width="8.59765625" style="0" customWidth="1"/>
    <col min="12" max="12" width="15.59765625" style="0" customWidth="1"/>
  </cols>
  <sheetData>
    <row r="1" spans="1:12" ht="33">
      <c r="A1" s="43"/>
      <c r="B1" s="67"/>
      <c r="C1" s="665" t="s">
        <v>57</v>
      </c>
      <c r="D1" s="665"/>
      <c r="E1" s="665"/>
      <c r="F1" s="665"/>
      <c r="G1" s="665"/>
      <c r="H1" s="665"/>
      <c r="I1" s="665"/>
      <c r="J1" s="665"/>
      <c r="K1" s="665"/>
      <c r="L1" s="665"/>
    </row>
    <row r="2" spans="1:12" ht="23.25">
      <c r="A2" s="65" t="s">
        <v>31</v>
      </c>
      <c r="B2" s="68"/>
      <c r="C2" s="666" t="s">
        <v>40</v>
      </c>
      <c r="D2" s="666"/>
      <c r="E2" s="666"/>
      <c r="F2" s="666"/>
      <c r="G2" s="666"/>
      <c r="H2" s="666"/>
      <c r="I2" s="666"/>
      <c r="J2" s="666"/>
      <c r="K2" s="666"/>
      <c r="L2" s="666"/>
    </row>
    <row r="3" spans="1:12" ht="19.5">
      <c r="A3" s="25"/>
      <c r="B3" s="25"/>
      <c r="C3" s="25"/>
      <c r="D3" s="25"/>
      <c r="E3" s="25"/>
      <c r="F3" s="3"/>
      <c r="G3" s="3"/>
      <c r="H3" s="3"/>
      <c r="I3" s="85"/>
      <c r="J3" s="85"/>
      <c r="K3" s="85"/>
      <c r="L3" s="85"/>
    </row>
    <row r="4" spans="1:12" ht="19.5">
      <c r="A4" s="26"/>
      <c r="B4" s="44"/>
      <c r="C4" s="26"/>
      <c r="D4" s="26"/>
      <c r="E4" s="26"/>
      <c r="F4" s="23"/>
      <c r="G4" s="23"/>
      <c r="H4" s="23"/>
      <c r="I4" s="45"/>
      <c r="J4" s="45"/>
      <c r="K4" s="45"/>
      <c r="L4" s="25"/>
    </row>
    <row r="5" spans="1:12" ht="13.5">
      <c r="A5" s="59" t="s">
        <v>37</v>
      </c>
      <c r="B5" s="46"/>
      <c r="C5" s="23"/>
      <c r="D5" s="23"/>
      <c r="E5" s="23"/>
      <c r="F5" s="22"/>
      <c r="G5" s="22"/>
      <c r="H5" s="22"/>
      <c r="I5" s="22"/>
      <c r="J5" s="22"/>
      <c r="K5" s="22"/>
      <c r="L5" s="22"/>
    </row>
    <row r="6" spans="1:12" ht="13.5">
      <c r="A6" s="667" t="s">
        <v>20</v>
      </c>
      <c r="B6" s="668"/>
      <c r="C6" s="391" t="s">
        <v>21</v>
      </c>
      <c r="D6" s="400" t="s">
        <v>245</v>
      </c>
      <c r="E6" s="60" t="s">
        <v>246</v>
      </c>
      <c r="F6" s="296" t="s">
        <v>5</v>
      </c>
      <c r="G6" s="371" t="s">
        <v>245</v>
      </c>
      <c r="H6" s="371" t="s">
        <v>246</v>
      </c>
      <c r="I6" s="376" t="s">
        <v>3</v>
      </c>
      <c r="J6" s="400" t="s">
        <v>245</v>
      </c>
      <c r="K6" s="391" t="s">
        <v>246</v>
      </c>
      <c r="L6" s="296" t="s">
        <v>4</v>
      </c>
    </row>
    <row r="7" spans="1:12" ht="19.5" customHeight="1">
      <c r="A7" s="384" t="s">
        <v>187</v>
      </c>
      <c r="B7" s="101" t="s">
        <v>28</v>
      </c>
      <c r="C7" s="392" t="s">
        <v>174</v>
      </c>
      <c r="D7" s="401" t="s">
        <v>346</v>
      </c>
      <c r="E7" s="385" t="s">
        <v>280</v>
      </c>
      <c r="F7" s="302" t="s">
        <v>167</v>
      </c>
      <c r="G7" s="373" t="s">
        <v>347</v>
      </c>
      <c r="H7" s="373" t="s">
        <v>249</v>
      </c>
      <c r="I7" s="378" t="s">
        <v>171</v>
      </c>
      <c r="J7" s="303" t="s">
        <v>347</v>
      </c>
      <c r="K7" s="378" t="s">
        <v>249</v>
      </c>
      <c r="L7" s="304" t="s">
        <v>157</v>
      </c>
    </row>
    <row r="8" spans="1:12" ht="19.5" customHeight="1">
      <c r="A8" s="554" t="s">
        <v>137</v>
      </c>
      <c r="B8" s="555" t="s">
        <v>80</v>
      </c>
      <c r="C8" s="556" t="s">
        <v>158</v>
      </c>
      <c r="D8" s="403" t="s">
        <v>247</v>
      </c>
      <c r="E8" s="387" t="s">
        <v>247</v>
      </c>
      <c r="F8" s="309" t="s">
        <v>17</v>
      </c>
      <c r="G8" s="310" t="s">
        <v>347</v>
      </c>
      <c r="H8" s="310" t="s">
        <v>249</v>
      </c>
      <c r="I8" s="381" t="s">
        <v>175</v>
      </c>
      <c r="J8" s="308" t="s">
        <v>347</v>
      </c>
      <c r="K8" s="381" t="s">
        <v>249</v>
      </c>
      <c r="L8" s="309" t="s">
        <v>176</v>
      </c>
    </row>
    <row r="9" spans="1:12" ht="19.5" customHeight="1">
      <c r="A9" s="388" t="s">
        <v>131</v>
      </c>
      <c r="B9" s="323" t="s">
        <v>81</v>
      </c>
      <c r="C9" s="394" t="s">
        <v>158</v>
      </c>
      <c r="D9" s="405" t="s">
        <v>347</v>
      </c>
      <c r="E9" s="389" t="s">
        <v>249</v>
      </c>
      <c r="F9" s="312" t="s">
        <v>175</v>
      </c>
      <c r="G9" s="375" t="s">
        <v>247</v>
      </c>
      <c r="H9" s="375" t="s">
        <v>247</v>
      </c>
      <c r="I9" s="382" t="s">
        <v>17</v>
      </c>
      <c r="J9" s="311" t="s">
        <v>247</v>
      </c>
      <c r="K9" s="382" t="s">
        <v>247</v>
      </c>
      <c r="L9" s="312" t="s">
        <v>17</v>
      </c>
    </row>
    <row r="10" spans="1:12" ht="19.5" customHeight="1">
      <c r="A10" s="639" t="s">
        <v>133</v>
      </c>
      <c r="B10" s="640" t="s">
        <v>76</v>
      </c>
      <c r="C10" s="641" t="s">
        <v>202</v>
      </c>
      <c r="D10" s="673" t="s">
        <v>342</v>
      </c>
      <c r="E10" s="674"/>
      <c r="F10" s="674"/>
      <c r="G10" s="674"/>
      <c r="H10" s="674"/>
      <c r="I10" s="674"/>
      <c r="J10" s="674"/>
      <c r="K10" s="674"/>
      <c r="L10" s="675"/>
    </row>
    <row r="11" spans="1:12" ht="19.5" customHeight="1">
      <c r="A11" s="558" t="s">
        <v>140</v>
      </c>
      <c r="B11" s="559" t="s">
        <v>77</v>
      </c>
      <c r="C11" s="560" t="s">
        <v>203</v>
      </c>
      <c r="D11" s="672" t="s">
        <v>342</v>
      </c>
      <c r="E11" s="670"/>
      <c r="F11" s="670"/>
      <c r="G11" s="670"/>
      <c r="H11" s="670"/>
      <c r="I11" s="670"/>
      <c r="J11" s="670"/>
      <c r="K11" s="670"/>
      <c r="L11" s="671"/>
    </row>
    <row r="12" spans="1:12" ht="19.5" customHeight="1">
      <c r="A12" s="252" t="s">
        <v>128</v>
      </c>
      <c r="B12" s="246" t="s">
        <v>79</v>
      </c>
      <c r="C12" s="396" t="s">
        <v>204</v>
      </c>
      <c r="D12" s="406" t="s">
        <v>348</v>
      </c>
      <c r="E12" s="253" t="s">
        <v>249</v>
      </c>
      <c r="F12" s="307" t="s">
        <v>250</v>
      </c>
      <c r="G12" s="372" t="s">
        <v>247</v>
      </c>
      <c r="H12" s="372" t="s">
        <v>247</v>
      </c>
      <c r="I12" s="297" t="s">
        <v>247</v>
      </c>
      <c r="J12" s="298" t="s">
        <v>247</v>
      </c>
      <c r="K12" s="297" t="s">
        <v>247</v>
      </c>
      <c r="L12" s="300" t="s">
        <v>17</v>
      </c>
    </row>
    <row r="13" spans="1:12" ht="19.5" customHeight="1">
      <c r="A13" s="561" t="s">
        <v>136</v>
      </c>
      <c r="B13" s="559" t="s">
        <v>73</v>
      </c>
      <c r="C13" s="562" t="s">
        <v>205</v>
      </c>
      <c r="D13" s="672" t="s">
        <v>342</v>
      </c>
      <c r="E13" s="670"/>
      <c r="F13" s="670"/>
      <c r="G13" s="670"/>
      <c r="H13" s="670"/>
      <c r="I13" s="670"/>
      <c r="J13" s="670"/>
      <c r="K13" s="670"/>
      <c r="L13" s="671"/>
    </row>
    <row r="14" spans="1:12" ht="19.5" customHeight="1">
      <c r="A14" s="252" t="s">
        <v>225</v>
      </c>
      <c r="B14" s="260" t="s">
        <v>28</v>
      </c>
      <c r="C14" s="396" t="s">
        <v>226</v>
      </c>
      <c r="D14" s="406" t="s">
        <v>349</v>
      </c>
      <c r="E14" s="253" t="s">
        <v>249</v>
      </c>
      <c r="F14" s="302" t="s">
        <v>209</v>
      </c>
      <c r="G14" s="373" t="s">
        <v>354</v>
      </c>
      <c r="H14" s="373" t="s">
        <v>249</v>
      </c>
      <c r="I14" s="378" t="s">
        <v>210</v>
      </c>
      <c r="J14" s="303" t="s">
        <v>347</v>
      </c>
      <c r="K14" s="378" t="s">
        <v>249</v>
      </c>
      <c r="L14" s="304" t="s">
        <v>211</v>
      </c>
    </row>
    <row r="15" spans="1:12" ht="19.5" customHeight="1">
      <c r="A15" s="557" t="s">
        <v>138</v>
      </c>
      <c r="B15" s="555" t="s">
        <v>83</v>
      </c>
      <c r="C15" s="556" t="s">
        <v>158</v>
      </c>
      <c r="D15" s="669" t="s">
        <v>342</v>
      </c>
      <c r="E15" s="670"/>
      <c r="F15" s="670"/>
      <c r="G15" s="670"/>
      <c r="H15" s="670"/>
      <c r="I15" s="670"/>
      <c r="J15" s="670"/>
      <c r="K15" s="670"/>
      <c r="L15" s="671"/>
    </row>
    <row r="16" spans="1:12" ht="19.5" customHeight="1">
      <c r="A16" s="252" t="s">
        <v>134</v>
      </c>
      <c r="B16" s="260" t="s">
        <v>74</v>
      </c>
      <c r="C16" s="396" t="s">
        <v>206</v>
      </c>
      <c r="D16" s="406" t="s">
        <v>247</v>
      </c>
      <c r="E16" s="253" t="s">
        <v>247</v>
      </c>
      <c r="F16" s="302" t="s">
        <v>17</v>
      </c>
      <c r="G16" s="373" t="s">
        <v>347</v>
      </c>
      <c r="H16" s="373" t="s">
        <v>249</v>
      </c>
      <c r="I16" s="380" t="s">
        <v>212</v>
      </c>
      <c r="J16" s="642" t="s">
        <v>347</v>
      </c>
      <c r="K16" s="380" t="s">
        <v>249</v>
      </c>
      <c r="L16" s="254" t="s">
        <v>209</v>
      </c>
    </row>
    <row r="17" spans="1:12" ht="19.5" customHeight="1">
      <c r="A17" s="558" t="s">
        <v>95</v>
      </c>
      <c r="B17" s="559" t="s">
        <v>78</v>
      </c>
      <c r="C17" s="560" t="s">
        <v>394</v>
      </c>
      <c r="D17" s="401" t="s">
        <v>353</v>
      </c>
      <c r="E17" s="385" t="s">
        <v>249</v>
      </c>
      <c r="F17" s="307" t="s">
        <v>168</v>
      </c>
      <c r="G17" s="372" t="s">
        <v>247</v>
      </c>
      <c r="H17" s="372" t="s">
        <v>247</v>
      </c>
      <c r="I17" s="377" t="s">
        <v>17</v>
      </c>
      <c r="J17" s="301" t="s">
        <v>247</v>
      </c>
      <c r="K17" s="377" t="s">
        <v>247</v>
      </c>
      <c r="L17" s="300" t="s">
        <v>17</v>
      </c>
    </row>
    <row r="18" spans="1:12" ht="19.5" customHeight="1">
      <c r="A18" s="289" t="s">
        <v>131</v>
      </c>
      <c r="B18" s="256" t="s">
        <v>80</v>
      </c>
      <c r="C18" s="398" t="s">
        <v>207</v>
      </c>
      <c r="D18" s="407" t="s">
        <v>247</v>
      </c>
      <c r="E18" s="257" t="s">
        <v>247</v>
      </c>
      <c r="F18" s="309" t="s">
        <v>17</v>
      </c>
      <c r="G18" s="310" t="s">
        <v>347</v>
      </c>
      <c r="H18" s="310" t="s">
        <v>249</v>
      </c>
      <c r="I18" s="381" t="s">
        <v>213</v>
      </c>
      <c r="J18" s="308" t="s">
        <v>347</v>
      </c>
      <c r="K18" s="381" t="s">
        <v>249</v>
      </c>
      <c r="L18" s="309" t="s">
        <v>214</v>
      </c>
    </row>
    <row r="19" spans="1:12" ht="19.5" customHeight="1">
      <c r="A19" s="290" t="s">
        <v>151</v>
      </c>
      <c r="B19" s="247" t="s">
        <v>81</v>
      </c>
      <c r="C19" s="399" t="s">
        <v>207</v>
      </c>
      <c r="D19" s="408" t="s">
        <v>349</v>
      </c>
      <c r="E19" s="267" t="s">
        <v>249</v>
      </c>
      <c r="F19" s="312" t="s">
        <v>213</v>
      </c>
      <c r="G19" s="375" t="s">
        <v>247</v>
      </c>
      <c r="H19" s="375" t="s">
        <v>247</v>
      </c>
      <c r="I19" s="382" t="s">
        <v>17</v>
      </c>
      <c r="J19" s="311" t="s">
        <v>247</v>
      </c>
      <c r="K19" s="382" t="s">
        <v>247</v>
      </c>
      <c r="L19" s="312" t="s">
        <v>17</v>
      </c>
    </row>
    <row r="20" spans="1:12" ht="19.5" customHeight="1">
      <c r="A20" s="501" t="s">
        <v>133</v>
      </c>
      <c r="B20" s="502" t="s">
        <v>76</v>
      </c>
      <c r="C20" s="503" t="s">
        <v>287</v>
      </c>
      <c r="D20" s="401" t="s">
        <v>247</v>
      </c>
      <c r="E20" s="385" t="s">
        <v>247</v>
      </c>
      <c r="F20" s="300" t="s">
        <v>17</v>
      </c>
      <c r="G20" s="299" t="s">
        <v>347</v>
      </c>
      <c r="H20" s="299" t="s">
        <v>249</v>
      </c>
      <c r="I20" s="377" t="s">
        <v>248</v>
      </c>
      <c r="J20" s="301" t="s">
        <v>395</v>
      </c>
      <c r="K20" s="377" t="s">
        <v>249</v>
      </c>
      <c r="L20" s="245" t="s">
        <v>195</v>
      </c>
    </row>
    <row r="21" spans="1:12" ht="19.5" customHeight="1">
      <c r="A21" s="558" t="s">
        <v>140</v>
      </c>
      <c r="B21" s="559" t="s">
        <v>77</v>
      </c>
      <c r="C21" s="560" t="s">
        <v>289</v>
      </c>
      <c r="D21" s="401" t="s">
        <v>247</v>
      </c>
      <c r="E21" s="385" t="s">
        <v>247</v>
      </c>
      <c r="F21" s="300" t="s">
        <v>17</v>
      </c>
      <c r="G21" s="299" t="s">
        <v>348</v>
      </c>
      <c r="H21" s="299" t="s">
        <v>284</v>
      </c>
      <c r="I21" s="377" t="s">
        <v>194</v>
      </c>
      <c r="J21" s="301" t="s">
        <v>348</v>
      </c>
      <c r="K21" s="377" t="s">
        <v>284</v>
      </c>
      <c r="L21" s="245" t="s">
        <v>194</v>
      </c>
    </row>
    <row r="22" spans="1:12" ht="19.5" customHeight="1">
      <c r="A22" s="558" t="s">
        <v>128</v>
      </c>
      <c r="B22" s="559" t="s">
        <v>79</v>
      </c>
      <c r="C22" s="560" t="s">
        <v>288</v>
      </c>
      <c r="D22" s="401" t="s">
        <v>280</v>
      </c>
      <c r="E22" s="385" t="s">
        <v>251</v>
      </c>
      <c r="F22" s="307" t="s">
        <v>181</v>
      </c>
      <c r="G22" s="372" t="s">
        <v>247</v>
      </c>
      <c r="H22" s="372" t="s">
        <v>247</v>
      </c>
      <c r="I22" s="297" t="s">
        <v>247</v>
      </c>
      <c r="J22" s="298" t="s">
        <v>247</v>
      </c>
      <c r="K22" s="297" t="s">
        <v>247</v>
      </c>
      <c r="L22" s="300" t="s">
        <v>17</v>
      </c>
    </row>
    <row r="23" spans="1:12" ht="19.5" customHeight="1">
      <c r="A23" s="504" t="s">
        <v>136</v>
      </c>
      <c r="B23" s="48" t="s">
        <v>73</v>
      </c>
      <c r="C23" s="505" t="s">
        <v>290</v>
      </c>
      <c r="D23" s="402" t="s">
        <v>247</v>
      </c>
      <c r="E23" s="383" t="s">
        <v>247</v>
      </c>
      <c r="F23" s="307" t="s">
        <v>17</v>
      </c>
      <c r="G23" s="299" t="s">
        <v>348</v>
      </c>
      <c r="H23" s="372" t="s">
        <v>284</v>
      </c>
      <c r="I23" s="377" t="s">
        <v>181</v>
      </c>
      <c r="J23" s="301" t="s">
        <v>353</v>
      </c>
      <c r="K23" s="377" t="s">
        <v>285</v>
      </c>
      <c r="L23" s="300" t="s">
        <v>193</v>
      </c>
    </row>
    <row r="24" spans="1:12" ht="19.5" customHeight="1">
      <c r="A24" s="384" t="s">
        <v>291</v>
      </c>
      <c r="B24" s="101" t="s">
        <v>28</v>
      </c>
      <c r="C24" s="392" t="s">
        <v>174</v>
      </c>
      <c r="D24" s="401" t="s">
        <v>249</v>
      </c>
      <c r="E24" s="385" t="s">
        <v>281</v>
      </c>
      <c r="F24" s="302" t="s">
        <v>199</v>
      </c>
      <c r="G24" s="373" t="s">
        <v>355</v>
      </c>
      <c r="H24" s="373" t="s">
        <v>283</v>
      </c>
      <c r="I24" s="378" t="s">
        <v>229</v>
      </c>
      <c r="J24" s="303" t="s">
        <v>249</v>
      </c>
      <c r="K24" s="378" t="s">
        <v>283</v>
      </c>
      <c r="L24" s="304" t="s">
        <v>186</v>
      </c>
    </row>
    <row r="25" spans="1:12" ht="19.5" customHeight="1">
      <c r="A25" s="506" t="s">
        <v>138</v>
      </c>
      <c r="B25" s="386" t="s">
        <v>83</v>
      </c>
      <c r="C25" s="393" t="s">
        <v>207</v>
      </c>
      <c r="D25" s="403" t="s">
        <v>247</v>
      </c>
      <c r="E25" s="387" t="s">
        <v>247</v>
      </c>
      <c r="F25" s="404" t="s">
        <v>17</v>
      </c>
      <c r="G25" s="299" t="s">
        <v>353</v>
      </c>
      <c r="H25" s="374" t="s">
        <v>285</v>
      </c>
      <c r="I25" s="379" t="s">
        <v>193</v>
      </c>
      <c r="J25" s="305" t="s">
        <v>353</v>
      </c>
      <c r="K25" s="379" t="s">
        <v>285</v>
      </c>
      <c r="L25" s="306" t="s">
        <v>182</v>
      </c>
    </row>
    <row r="26" spans="1:12" ht="19.5" customHeight="1">
      <c r="A26" s="384" t="s">
        <v>95</v>
      </c>
      <c r="B26" s="101" t="s">
        <v>74</v>
      </c>
      <c r="C26" s="392" t="s">
        <v>292</v>
      </c>
      <c r="D26" s="401" t="s">
        <v>247</v>
      </c>
      <c r="E26" s="385" t="s">
        <v>247</v>
      </c>
      <c r="F26" s="302" t="s">
        <v>17</v>
      </c>
      <c r="G26" s="373" t="s">
        <v>349</v>
      </c>
      <c r="H26" s="373" t="s">
        <v>282</v>
      </c>
      <c r="I26" s="380" t="s">
        <v>184</v>
      </c>
      <c r="J26" s="642" t="s">
        <v>249</v>
      </c>
      <c r="K26" s="380" t="s">
        <v>281</v>
      </c>
      <c r="L26" s="254" t="s">
        <v>199</v>
      </c>
    </row>
    <row r="27" spans="1:12" ht="19.5" customHeight="1">
      <c r="A27" s="558" t="s">
        <v>391</v>
      </c>
      <c r="B27" s="559" t="s">
        <v>78</v>
      </c>
      <c r="C27" s="560" t="s">
        <v>392</v>
      </c>
      <c r="D27" s="401" t="s">
        <v>249</v>
      </c>
      <c r="E27" s="385" t="s">
        <v>282</v>
      </c>
      <c r="F27" s="307" t="s">
        <v>183</v>
      </c>
      <c r="G27" s="372" t="s">
        <v>26</v>
      </c>
      <c r="H27" s="372" t="s">
        <v>247</v>
      </c>
      <c r="I27" s="377" t="s">
        <v>17</v>
      </c>
      <c r="J27" s="301" t="s">
        <v>247</v>
      </c>
      <c r="K27" s="377" t="s">
        <v>247</v>
      </c>
      <c r="L27" s="300" t="s">
        <v>17</v>
      </c>
    </row>
    <row r="28" spans="1:12" ht="19.5" customHeight="1">
      <c r="A28" s="390" t="s">
        <v>151</v>
      </c>
      <c r="B28" s="386" t="s">
        <v>80</v>
      </c>
      <c r="C28" s="393" t="s">
        <v>279</v>
      </c>
      <c r="D28" s="403" t="s">
        <v>247</v>
      </c>
      <c r="E28" s="387" t="s">
        <v>247</v>
      </c>
      <c r="F28" s="309" t="s">
        <v>17</v>
      </c>
      <c r="G28" s="373" t="s">
        <v>249</v>
      </c>
      <c r="H28" s="310" t="s">
        <v>283</v>
      </c>
      <c r="I28" s="381" t="s">
        <v>253</v>
      </c>
      <c r="J28" s="308" t="s">
        <v>249</v>
      </c>
      <c r="K28" s="381" t="s">
        <v>283</v>
      </c>
      <c r="L28" s="309" t="s">
        <v>254</v>
      </c>
    </row>
    <row r="29" spans="1:12" ht="19.5" customHeight="1">
      <c r="A29" s="388" t="s">
        <v>131</v>
      </c>
      <c r="B29" s="323" t="s">
        <v>81</v>
      </c>
      <c r="C29" s="394" t="s">
        <v>350</v>
      </c>
      <c r="D29" s="405" t="s">
        <v>351</v>
      </c>
      <c r="E29" s="389" t="s">
        <v>283</v>
      </c>
      <c r="F29" s="312" t="s">
        <v>253</v>
      </c>
      <c r="G29" s="375" t="s">
        <v>247</v>
      </c>
      <c r="H29" s="375" t="s">
        <v>247</v>
      </c>
      <c r="I29" s="382" t="s">
        <v>17</v>
      </c>
      <c r="J29" s="311" t="s">
        <v>247</v>
      </c>
      <c r="K29" s="382" t="s">
        <v>247</v>
      </c>
      <c r="L29" s="312" t="s">
        <v>17</v>
      </c>
    </row>
    <row r="30" spans="1:12" ht="19.5" customHeight="1">
      <c r="A30" s="281" t="s">
        <v>133</v>
      </c>
      <c r="B30" s="282" t="s">
        <v>76</v>
      </c>
      <c r="C30" s="395" t="s">
        <v>293</v>
      </c>
      <c r="D30" s="406" t="s">
        <v>247</v>
      </c>
      <c r="E30" s="253" t="s">
        <v>247</v>
      </c>
      <c r="F30" s="300" t="s">
        <v>17</v>
      </c>
      <c r="G30" s="373" t="s">
        <v>249</v>
      </c>
      <c r="H30" s="299" t="s">
        <v>283</v>
      </c>
      <c r="I30" s="377" t="s">
        <v>255</v>
      </c>
      <c r="J30" s="301" t="s">
        <v>249</v>
      </c>
      <c r="K30" s="377" t="s">
        <v>283</v>
      </c>
      <c r="L30" s="245" t="s">
        <v>232</v>
      </c>
    </row>
    <row r="31" spans="1:12" ht="19.5" customHeight="1">
      <c r="A31" s="252" t="s">
        <v>140</v>
      </c>
      <c r="B31" s="246" t="s">
        <v>77</v>
      </c>
      <c r="C31" s="396" t="s">
        <v>294</v>
      </c>
      <c r="D31" s="401" t="s">
        <v>247</v>
      </c>
      <c r="E31" s="385" t="s">
        <v>247</v>
      </c>
      <c r="F31" s="300" t="s">
        <v>17</v>
      </c>
      <c r="G31" s="373" t="s">
        <v>249</v>
      </c>
      <c r="H31" s="299" t="s">
        <v>283</v>
      </c>
      <c r="I31" s="377" t="s">
        <v>231</v>
      </c>
      <c r="J31" s="301" t="s">
        <v>249</v>
      </c>
      <c r="K31" s="377" t="s">
        <v>283</v>
      </c>
      <c r="L31" s="245" t="s">
        <v>231</v>
      </c>
    </row>
    <row r="32" spans="1:12" ht="19.5" customHeight="1">
      <c r="A32" s="252" t="s">
        <v>128</v>
      </c>
      <c r="B32" s="246" t="s">
        <v>79</v>
      </c>
      <c r="C32" s="396" t="s">
        <v>295</v>
      </c>
      <c r="D32" s="406" t="s">
        <v>352</v>
      </c>
      <c r="E32" s="253" t="s">
        <v>252</v>
      </c>
      <c r="F32" s="307" t="s">
        <v>196</v>
      </c>
      <c r="G32" s="372" t="s">
        <v>247</v>
      </c>
      <c r="H32" s="372" t="s">
        <v>247</v>
      </c>
      <c r="I32" s="297" t="s">
        <v>247</v>
      </c>
      <c r="J32" s="298" t="s">
        <v>247</v>
      </c>
      <c r="K32" s="297" t="s">
        <v>247</v>
      </c>
      <c r="L32" s="300" t="s">
        <v>17</v>
      </c>
    </row>
    <row r="33" spans="1:12" ht="19.5" customHeight="1">
      <c r="A33" s="259" t="s">
        <v>136</v>
      </c>
      <c r="B33" s="246" t="s">
        <v>73</v>
      </c>
      <c r="C33" s="397" t="s">
        <v>296</v>
      </c>
      <c r="D33" s="402" t="s">
        <v>247</v>
      </c>
      <c r="E33" s="383" t="s">
        <v>247</v>
      </c>
      <c r="F33" s="307" t="s">
        <v>17</v>
      </c>
      <c r="G33" s="373" t="s">
        <v>249</v>
      </c>
      <c r="H33" s="372" t="s">
        <v>283</v>
      </c>
      <c r="I33" s="377" t="s">
        <v>196</v>
      </c>
      <c r="J33" s="301" t="s">
        <v>352</v>
      </c>
      <c r="K33" s="377" t="s">
        <v>286</v>
      </c>
      <c r="L33" s="300" t="s">
        <v>230</v>
      </c>
    </row>
    <row r="34" spans="1:12" ht="19.5" customHeight="1">
      <c r="A34" s="507" t="s">
        <v>138</v>
      </c>
      <c r="B34" s="247" t="s">
        <v>83</v>
      </c>
      <c r="C34" s="399" t="s">
        <v>279</v>
      </c>
      <c r="D34" s="405" t="s">
        <v>247</v>
      </c>
      <c r="E34" s="389" t="s">
        <v>247</v>
      </c>
      <c r="F34" s="409" t="s">
        <v>17</v>
      </c>
      <c r="G34" s="633" t="s">
        <v>284</v>
      </c>
      <c r="H34" s="410" t="s">
        <v>286</v>
      </c>
      <c r="I34" s="411" t="s">
        <v>230</v>
      </c>
      <c r="J34" s="412" t="s">
        <v>352</v>
      </c>
      <c r="K34" s="411" t="s">
        <v>286</v>
      </c>
      <c r="L34" s="413" t="s">
        <v>197</v>
      </c>
    </row>
    <row r="36" ht="15.75">
      <c r="A36" s="487" t="s">
        <v>261</v>
      </c>
    </row>
  </sheetData>
  <sheetProtection/>
  <mergeCells count="7">
    <mergeCell ref="C1:L1"/>
    <mergeCell ref="C2:L2"/>
    <mergeCell ref="A6:B6"/>
    <mergeCell ref="D15:L15"/>
    <mergeCell ref="D11:L11"/>
    <mergeCell ref="D13:L13"/>
    <mergeCell ref="D10:L10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23"/>
  <sheetViews>
    <sheetView zoomScale="85" zoomScaleNormal="85" zoomScalePageLayoutView="0" workbookViewId="0" topLeftCell="A1">
      <selection activeCell="C20" sqref="C20"/>
    </sheetView>
  </sheetViews>
  <sheetFormatPr defaultColWidth="8.796875" defaultRowHeight="14.25"/>
  <cols>
    <col min="1" max="1" width="21.59765625" style="0" customWidth="1"/>
    <col min="2" max="2" width="5.59765625" style="0" customWidth="1"/>
    <col min="3" max="3" width="11.59765625" style="0" customWidth="1"/>
    <col min="4" max="5" width="8.59765625" style="0" customWidth="1"/>
    <col min="6" max="6" width="17.09765625" style="0" customWidth="1"/>
    <col min="7" max="8" width="8.59765625" style="0" customWidth="1"/>
    <col min="9" max="9" width="15.3984375" style="0" customWidth="1"/>
    <col min="10" max="11" width="8.59765625" style="0" customWidth="1"/>
    <col min="12" max="12" width="10.3984375" style="0" customWidth="1"/>
    <col min="13" max="14" width="8.59765625" style="0" customWidth="1"/>
    <col min="15" max="15" width="10.8984375" style="0" customWidth="1"/>
  </cols>
  <sheetData>
    <row r="1" spans="1:15" ht="27">
      <c r="A1" s="43"/>
      <c r="B1" s="43"/>
      <c r="C1" s="665" t="s">
        <v>8</v>
      </c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spans="1:15" ht="19.5">
      <c r="A2" s="64" t="s">
        <v>31</v>
      </c>
      <c r="B2" s="64"/>
      <c r="C2" s="666" t="s">
        <v>32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</row>
    <row r="3" spans="1:15" ht="19.5">
      <c r="A3" s="25"/>
      <c r="B3" s="25"/>
      <c r="C3" s="25"/>
      <c r="D3" s="25"/>
      <c r="E3" s="25"/>
      <c r="F3" s="66"/>
      <c r="G3" s="66"/>
      <c r="H3" s="66"/>
      <c r="I3" s="24"/>
      <c r="J3" s="24"/>
      <c r="K3" s="24"/>
      <c r="L3" s="24"/>
      <c r="M3" s="24"/>
      <c r="N3" s="24"/>
      <c r="O3" s="25"/>
    </row>
    <row r="4" spans="1:15" ht="19.5">
      <c r="A4" s="25"/>
      <c r="B4" s="25"/>
      <c r="C4" s="25"/>
      <c r="D4" s="25"/>
      <c r="E4" s="25"/>
      <c r="F4" s="49"/>
      <c r="G4" s="49"/>
      <c r="H4" s="49"/>
      <c r="I4" s="24"/>
      <c r="J4" s="24"/>
      <c r="K4" s="24"/>
      <c r="L4" s="24"/>
      <c r="M4" s="24"/>
      <c r="N4" s="24"/>
      <c r="O4" s="25"/>
    </row>
    <row r="5" spans="1:15" ht="13.5">
      <c r="A5" s="10" t="s">
        <v>38</v>
      </c>
      <c r="B5" s="46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3.25" customHeight="1">
      <c r="A6" s="676" t="s">
        <v>20</v>
      </c>
      <c r="B6" s="677"/>
      <c r="C6" s="334" t="s">
        <v>21</v>
      </c>
      <c r="D6" s="400" t="s">
        <v>234</v>
      </c>
      <c r="E6" s="60" t="s">
        <v>235</v>
      </c>
      <c r="F6" s="313" t="s">
        <v>7</v>
      </c>
      <c r="G6" s="330" t="s">
        <v>234</v>
      </c>
      <c r="H6" s="330" t="s">
        <v>235</v>
      </c>
      <c r="I6" s="414" t="s">
        <v>6</v>
      </c>
      <c r="J6" s="330" t="s">
        <v>234</v>
      </c>
      <c r="K6" s="330" t="s">
        <v>235</v>
      </c>
      <c r="L6" s="445" t="s">
        <v>15</v>
      </c>
      <c r="M6" s="330" t="s">
        <v>234</v>
      </c>
      <c r="N6" s="330" t="s">
        <v>235</v>
      </c>
      <c r="O6" s="313" t="s">
        <v>11</v>
      </c>
    </row>
    <row r="7" spans="1:15" ht="30" customHeight="1">
      <c r="A7" s="563" t="s">
        <v>138</v>
      </c>
      <c r="B7" s="564" t="s">
        <v>125</v>
      </c>
      <c r="C7" s="565" t="s">
        <v>158</v>
      </c>
      <c r="D7" s="439" t="s">
        <v>266</v>
      </c>
      <c r="E7" s="415" t="s">
        <v>268</v>
      </c>
      <c r="F7" s="418" t="s">
        <v>208</v>
      </c>
      <c r="G7" s="416" t="s">
        <v>385</v>
      </c>
      <c r="H7" s="416" t="s">
        <v>268</v>
      </c>
      <c r="I7" s="417" t="s">
        <v>393</v>
      </c>
      <c r="J7" s="446" t="s">
        <v>17</v>
      </c>
      <c r="K7" s="417" t="s">
        <v>17</v>
      </c>
      <c r="L7" s="418" t="s">
        <v>17</v>
      </c>
      <c r="M7" s="446" t="s">
        <v>17</v>
      </c>
      <c r="N7" s="417" t="s">
        <v>17</v>
      </c>
      <c r="O7" s="418" t="s">
        <v>26</v>
      </c>
    </row>
    <row r="8" spans="1:15" ht="30" customHeight="1">
      <c r="A8" s="566" t="s">
        <v>139</v>
      </c>
      <c r="B8" s="559" t="s">
        <v>129</v>
      </c>
      <c r="C8" s="567" t="s">
        <v>215</v>
      </c>
      <c r="D8" s="678" t="s">
        <v>343</v>
      </c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80"/>
    </row>
    <row r="9" spans="1:15" ht="30" customHeight="1">
      <c r="A9" s="424" t="s">
        <v>142</v>
      </c>
      <c r="B9" s="48" t="s">
        <v>27</v>
      </c>
      <c r="C9" s="436" t="s">
        <v>217</v>
      </c>
      <c r="D9" s="441" t="s">
        <v>266</v>
      </c>
      <c r="E9" s="442" t="s">
        <v>268</v>
      </c>
      <c r="F9" s="443" t="s">
        <v>163</v>
      </c>
      <c r="G9" s="425" t="s">
        <v>266</v>
      </c>
      <c r="H9" s="425" t="s">
        <v>268</v>
      </c>
      <c r="I9" s="426" t="s">
        <v>168</v>
      </c>
      <c r="J9" s="448" t="s">
        <v>17</v>
      </c>
      <c r="K9" s="426" t="s">
        <v>17</v>
      </c>
      <c r="L9" s="449" t="s">
        <v>26</v>
      </c>
      <c r="M9" s="448" t="s">
        <v>17</v>
      </c>
      <c r="N9" s="426" t="s">
        <v>17</v>
      </c>
      <c r="O9" s="428" t="s">
        <v>26</v>
      </c>
    </row>
    <row r="10" spans="1:15" ht="30" customHeight="1">
      <c r="A10" s="624" t="s">
        <v>95</v>
      </c>
      <c r="B10" s="625" t="s">
        <v>126</v>
      </c>
      <c r="C10" s="626" t="s">
        <v>216</v>
      </c>
      <c r="D10" s="681" t="s">
        <v>343</v>
      </c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3"/>
    </row>
    <row r="11" spans="1:15" ht="30" customHeight="1">
      <c r="A11" s="322" t="s">
        <v>64</v>
      </c>
      <c r="B11" s="323" t="s">
        <v>130</v>
      </c>
      <c r="C11" s="438" t="s">
        <v>158</v>
      </c>
      <c r="D11" s="444" t="s">
        <v>17</v>
      </c>
      <c r="E11" s="166" t="s">
        <v>17</v>
      </c>
      <c r="F11" s="327" t="s">
        <v>26</v>
      </c>
      <c r="G11" s="324" t="s">
        <v>17</v>
      </c>
      <c r="H11" s="324" t="s">
        <v>17</v>
      </c>
      <c r="I11" s="325" t="s">
        <v>26</v>
      </c>
      <c r="J11" s="508">
        <v>43819</v>
      </c>
      <c r="K11" s="509">
        <v>43826</v>
      </c>
      <c r="L11" s="327" t="s">
        <v>162</v>
      </c>
      <c r="M11" s="324" t="s">
        <v>345</v>
      </c>
      <c r="N11" s="326" t="s">
        <v>268</v>
      </c>
      <c r="O11" s="327" t="s">
        <v>178</v>
      </c>
    </row>
    <row r="12" spans="1:15" ht="30" customHeight="1">
      <c r="A12" s="432" t="s">
        <v>137</v>
      </c>
      <c r="B12" s="433" t="s">
        <v>125</v>
      </c>
      <c r="C12" s="434" t="s">
        <v>207</v>
      </c>
      <c r="D12" s="439" t="s">
        <v>266</v>
      </c>
      <c r="E12" s="415" t="s">
        <v>268</v>
      </c>
      <c r="F12" s="418" t="s">
        <v>256</v>
      </c>
      <c r="G12" s="416" t="s">
        <v>385</v>
      </c>
      <c r="H12" s="416" t="s">
        <v>268</v>
      </c>
      <c r="I12" s="417" t="s">
        <v>195</v>
      </c>
      <c r="J12" s="446" t="s">
        <v>17</v>
      </c>
      <c r="K12" s="417" t="s">
        <v>17</v>
      </c>
      <c r="L12" s="418" t="s">
        <v>17</v>
      </c>
      <c r="M12" s="446" t="s">
        <v>17</v>
      </c>
      <c r="N12" s="417" t="s">
        <v>17</v>
      </c>
      <c r="O12" s="418" t="s">
        <v>26</v>
      </c>
    </row>
    <row r="13" spans="1:15" ht="30" customHeight="1">
      <c r="A13" s="419" t="s">
        <v>139</v>
      </c>
      <c r="B13" s="48" t="s">
        <v>129</v>
      </c>
      <c r="C13" s="435" t="s">
        <v>297</v>
      </c>
      <c r="D13" s="631" t="s">
        <v>264</v>
      </c>
      <c r="E13" s="420" t="s">
        <v>271</v>
      </c>
      <c r="F13" s="440" t="s">
        <v>194</v>
      </c>
      <c r="G13" s="421" t="s">
        <v>264</v>
      </c>
      <c r="H13" s="421" t="s">
        <v>271</v>
      </c>
      <c r="I13" s="422" t="s">
        <v>194</v>
      </c>
      <c r="J13" s="447" t="s">
        <v>17</v>
      </c>
      <c r="K13" s="422" t="s">
        <v>17</v>
      </c>
      <c r="L13" s="423" t="s">
        <v>26</v>
      </c>
      <c r="M13" s="447" t="s">
        <v>17</v>
      </c>
      <c r="N13" s="422" t="s">
        <v>17</v>
      </c>
      <c r="O13" s="423" t="s">
        <v>26</v>
      </c>
    </row>
    <row r="14" spans="1:15" ht="30" customHeight="1">
      <c r="A14" s="424" t="s">
        <v>298</v>
      </c>
      <c r="B14" s="48" t="s">
        <v>27</v>
      </c>
      <c r="C14" s="436" t="s">
        <v>299</v>
      </c>
      <c r="D14" s="441" t="s">
        <v>264</v>
      </c>
      <c r="E14" s="442" t="s">
        <v>270</v>
      </c>
      <c r="F14" s="443" t="s">
        <v>182</v>
      </c>
      <c r="G14" s="425" t="s">
        <v>263</v>
      </c>
      <c r="H14" s="425" t="s">
        <v>269</v>
      </c>
      <c r="I14" s="426" t="s">
        <v>183</v>
      </c>
      <c r="J14" s="448" t="s">
        <v>17</v>
      </c>
      <c r="K14" s="426" t="s">
        <v>17</v>
      </c>
      <c r="L14" s="449" t="s">
        <v>26</v>
      </c>
      <c r="M14" s="448" t="s">
        <v>17</v>
      </c>
      <c r="N14" s="426" t="s">
        <v>17</v>
      </c>
      <c r="O14" s="428" t="s">
        <v>26</v>
      </c>
    </row>
    <row r="15" spans="1:15" ht="30" customHeight="1">
      <c r="A15" s="429" t="s">
        <v>134</v>
      </c>
      <c r="B15" s="113" t="s">
        <v>126</v>
      </c>
      <c r="C15" s="437" t="s">
        <v>300</v>
      </c>
      <c r="D15" s="632" t="s">
        <v>264</v>
      </c>
      <c r="E15" s="430" t="s">
        <v>269</v>
      </c>
      <c r="F15" s="440" t="s">
        <v>183</v>
      </c>
      <c r="G15" s="421" t="s">
        <v>268</v>
      </c>
      <c r="H15" s="421" t="s">
        <v>273</v>
      </c>
      <c r="I15" s="431" t="s">
        <v>199</v>
      </c>
      <c r="J15" s="450" t="s">
        <v>17</v>
      </c>
      <c r="K15" s="431" t="s">
        <v>17</v>
      </c>
      <c r="L15" s="423" t="s">
        <v>26</v>
      </c>
      <c r="M15" s="450" t="s">
        <v>17</v>
      </c>
      <c r="N15" s="431" t="s">
        <v>17</v>
      </c>
      <c r="O15" s="423" t="s">
        <v>26</v>
      </c>
    </row>
    <row r="16" spans="1:15" ht="30" customHeight="1">
      <c r="A16" s="510" t="s">
        <v>172</v>
      </c>
      <c r="B16" s="53" t="s">
        <v>130</v>
      </c>
      <c r="C16" s="511" t="s">
        <v>207</v>
      </c>
      <c r="D16" s="444" t="s">
        <v>17</v>
      </c>
      <c r="E16" s="166" t="s">
        <v>17</v>
      </c>
      <c r="F16" s="327" t="s">
        <v>26</v>
      </c>
      <c r="G16" s="324" t="s">
        <v>17</v>
      </c>
      <c r="H16" s="324" t="s">
        <v>17</v>
      </c>
      <c r="I16" s="325" t="s">
        <v>26</v>
      </c>
      <c r="J16" s="550">
        <v>43823</v>
      </c>
      <c r="K16" s="318" t="s">
        <v>271</v>
      </c>
      <c r="L16" s="319" t="s">
        <v>181</v>
      </c>
      <c r="M16" s="317" t="s">
        <v>263</v>
      </c>
      <c r="N16" s="318" t="s">
        <v>270</v>
      </c>
      <c r="O16" s="319" t="s">
        <v>193</v>
      </c>
    </row>
    <row r="17" spans="1:15" ht="30" customHeight="1">
      <c r="A17" s="432" t="s">
        <v>137</v>
      </c>
      <c r="B17" s="433" t="s">
        <v>125</v>
      </c>
      <c r="C17" s="434" t="s">
        <v>279</v>
      </c>
      <c r="D17" s="439" t="s">
        <v>313</v>
      </c>
      <c r="E17" s="415" t="s">
        <v>272</v>
      </c>
      <c r="F17" s="418" t="s">
        <v>255</v>
      </c>
      <c r="G17" s="416" t="s">
        <v>384</v>
      </c>
      <c r="H17" s="416" t="s">
        <v>272</v>
      </c>
      <c r="I17" s="417" t="s">
        <v>232</v>
      </c>
      <c r="J17" s="446" t="s">
        <v>17</v>
      </c>
      <c r="K17" s="417" t="s">
        <v>17</v>
      </c>
      <c r="L17" s="418" t="s">
        <v>17</v>
      </c>
      <c r="M17" s="446" t="s">
        <v>17</v>
      </c>
      <c r="N17" s="417" t="s">
        <v>17</v>
      </c>
      <c r="O17" s="418" t="s">
        <v>26</v>
      </c>
    </row>
    <row r="18" spans="1:15" ht="30" customHeight="1">
      <c r="A18" s="419" t="s">
        <v>139</v>
      </c>
      <c r="B18" s="48" t="s">
        <v>129</v>
      </c>
      <c r="C18" s="435" t="s">
        <v>301</v>
      </c>
      <c r="D18" s="631" t="s">
        <v>268</v>
      </c>
      <c r="E18" s="420" t="s">
        <v>272</v>
      </c>
      <c r="F18" s="440" t="s">
        <v>231</v>
      </c>
      <c r="G18" s="421" t="s">
        <v>313</v>
      </c>
      <c r="H18" s="421" t="s">
        <v>272</v>
      </c>
      <c r="I18" s="422" t="s">
        <v>231</v>
      </c>
      <c r="J18" s="447" t="s">
        <v>17</v>
      </c>
      <c r="K18" s="422" t="s">
        <v>17</v>
      </c>
      <c r="L18" s="423" t="s">
        <v>26</v>
      </c>
      <c r="M18" s="447" t="s">
        <v>17</v>
      </c>
      <c r="N18" s="422" t="s">
        <v>17</v>
      </c>
      <c r="O18" s="423" t="s">
        <v>26</v>
      </c>
    </row>
    <row r="19" spans="1:15" ht="30" customHeight="1">
      <c r="A19" s="424" t="s">
        <v>404</v>
      </c>
      <c r="B19" s="48" t="s">
        <v>27</v>
      </c>
      <c r="C19" s="436" t="s">
        <v>299</v>
      </c>
      <c r="D19" s="441" t="s">
        <v>315</v>
      </c>
      <c r="E19" s="442" t="s">
        <v>260</v>
      </c>
      <c r="F19" s="443" t="s">
        <v>197</v>
      </c>
      <c r="G19" s="425" t="s">
        <v>315</v>
      </c>
      <c r="H19" s="425" t="s">
        <v>274</v>
      </c>
      <c r="I19" s="426" t="s">
        <v>198</v>
      </c>
      <c r="J19" s="448" t="s">
        <v>17</v>
      </c>
      <c r="K19" s="426" t="s">
        <v>17</v>
      </c>
      <c r="L19" s="449" t="s">
        <v>26</v>
      </c>
      <c r="M19" s="448" t="s">
        <v>17</v>
      </c>
      <c r="N19" s="426" t="s">
        <v>17</v>
      </c>
      <c r="O19" s="428" t="s">
        <v>26</v>
      </c>
    </row>
    <row r="20" spans="1:15" ht="30" customHeight="1">
      <c r="A20" s="429" t="s">
        <v>95</v>
      </c>
      <c r="B20" s="113" t="s">
        <v>126</v>
      </c>
      <c r="C20" s="437" t="s">
        <v>302</v>
      </c>
      <c r="D20" s="632" t="s">
        <v>271</v>
      </c>
      <c r="E20" s="430" t="s">
        <v>274</v>
      </c>
      <c r="F20" s="440" t="s">
        <v>198</v>
      </c>
      <c r="G20" s="421" t="s">
        <v>315</v>
      </c>
      <c r="H20" s="421" t="s">
        <v>275</v>
      </c>
      <c r="I20" s="431" t="s">
        <v>233</v>
      </c>
      <c r="J20" s="450" t="s">
        <v>17</v>
      </c>
      <c r="K20" s="431" t="s">
        <v>17</v>
      </c>
      <c r="L20" s="423" t="s">
        <v>26</v>
      </c>
      <c r="M20" s="450" t="s">
        <v>17</v>
      </c>
      <c r="N20" s="431" t="s">
        <v>17</v>
      </c>
      <c r="O20" s="423" t="s">
        <v>26</v>
      </c>
    </row>
    <row r="21" spans="1:15" ht="30" customHeight="1">
      <c r="A21" s="322" t="s">
        <v>64</v>
      </c>
      <c r="B21" s="323" t="s">
        <v>130</v>
      </c>
      <c r="C21" s="438" t="s">
        <v>279</v>
      </c>
      <c r="D21" s="444" t="s">
        <v>17</v>
      </c>
      <c r="E21" s="166" t="s">
        <v>17</v>
      </c>
      <c r="F21" s="327" t="s">
        <v>26</v>
      </c>
      <c r="G21" s="324" t="s">
        <v>17</v>
      </c>
      <c r="H21" s="324" t="s">
        <v>17</v>
      </c>
      <c r="I21" s="325" t="s">
        <v>26</v>
      </c>
      <c r="J21" s="551">
        <v>43827</v>
      </c>
      <c r="K21" s="509">
        <v>43475</v>
      </c>
      <c r="L21" s="327" t="s">
        <v>196</v>
      </c>
      <c r="M21" s="324" t="s">
        <v>271</v>
      </c>
      <c r="N21" s="326" t="s">
        <v>260</v>
      </c>
      <c r="O21" s="327" t="s">
        <v>230</v>
      </c>
    </row>
    <row r="23" ht="30.75" customHeight="1">
      <c r="A23" s="488" t="s">
        <v>262</v>
      </c>
    </row>
  </sheetData>
  <sheetProtection/>
  <mergeCells count="5">
    <mergeCell ref="C1:O1"/>
    <mergeCell ref="C2:O2"/>
    <mergeCell ref="A6:B6"/>
    <mergeCell ref="D8:O8"/>
    <mergeCell ref="D10:O10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N23"/>
  <sheetViews>
    <sheetView zoomScalePageLayoutView="0" workbookViewId="0" topLeftCell="A4">
      <selection activeCell="N14" sqref="N14"/>
    </sheetView>
  </sheetViews>
  <sheetFormatPr defaultColWidth="8.796875" defaultRowHeight="14.25"/>
  <cols>
    <col min="1" max="1" width="21.3984375" style="4" customWidth="1"/>
    <col min="2" max="2" width="5.69921875" style="34" customWidth="1"/>
    <col min="3" max="5" width="7.59765625" style="1" customWidth="1"/>
    <col min="6" max="6" width="10.59765625" style="1" customWidth="1"/>
    <col min="7" max="8" width="7.59765625" style="1" customWidth="1"/>
    <col min="9" max="9" width="10.59765625" style="1" customWidth="1"/>
    <col min="10" max="11" width="7.59765625" style="1" customWidth="1"/>
    <col min="12" max="12" width="10.59765625" style="1" customWidth="1"/>
    <col min="13" max="16384" width="9" style="4" customWidth="1"/>
  </cols>
  <sheetData>
    <row r="1" ht="12">
      <c r="A1" s="2"/>
    </row>
    <row r="2" spans="1:12" ht="27">
      <c r="A2" s="2"/>
      <c r="C2" s="684" t="s">
        <v>29</v>
      </c>
      <c r="D2" s="684"/>
      <c r="E2" s="684"/>
      <c r="F2" s="684"/>
      <c r="G2" s="684"/>
      <c r="H2" s="684"/>
      <c r="I2" s="684"/>
      <c r="J2" s="684"/>
      <c r="K2" s="684"/>
      <c r="L2" s="684"/>
    </row>
    <row r="3" spans="1:12" ht="23.25" customHeight="1">
      <c r="A3" s="2"/>
      <c r="C3" s="685" t="s">
        <v>30</v>
      </c>
      <c r="D3" s="685"/>
      <c r="E3" s="685"/>
      <c r="F3" s="685"/>
      <c r="G3" s="685"/>
      <c r="H3" s="685"/>
      <c r="I3" s="685"/>
      <c r="J3" s="685"/>
      <c r="K3" s="685"/>
      <c r="L3" s="685"/>
    </row>
    <row r="4" spans="2:12" ht="14.25" customHeight="1">
      <c r="B4" s="6"/>
      <c r="F4" s="49"/>
      <c r="G4" s="49"/>
      <c r="H4" s="49"/>
      <c r="I4" s="21"/>
      <c r="J4" s="21"/>
      <c r="K4" s="21"/>
      <c r="L4" s="11"/>
    </row>
    <row r="5" spans="2:12" ht="15" customHeight="1">
      <c r="B5" s="6"/>
      <c r="F5" s="49"/>
      <c r="G5" s="49"/>
      <c r="H5" s="49"/>
      <c r="I5" s="21"/>
      <c r="J5" s="21"/>
      <c r="K5" s="21"/>
      <c r="L5" s="11"/>
    </row>
    <row r="6" spans="2:12" ht="15" customHeight="1">
      <c r="B6" s="6"/>
      <c r="F6" s="49"/>
      <c r="G6" s="49"/>
      <c r="H6" s="49"/>
      <c r="I6" s="21"/>
      <c r="J6" s="21"/>
      <c r="K6" s="21"/>
      <c r="L6" s="11"/>
    </row>
    <row r="7" spans="1:12" s="13" customFormat="1" ht="19.5" customHeight="1">
      <c r="A7" s="686"/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7"/>
    </row>
    <row r="8" spans="1:12" ht="16.5" customHeight="1">
      <c r="A8" s="9" t="s">
        <v>45</v>
      </c>
      <c r="B8" s="35"/>
      <c r="F8" s="5"/>
      <c r="G8" s="5"/>
      <c r="H8" s="5"/>
      <c r="I8" s="5"/>
      <c r="J8" s="5"/>
      <c r="K8" s="5"/>
      <c r="L8" s="5"/>
    </row>
    <row r="9" spans="1:13" ht="24.75" customHeight="1">
      <c r="A9" s="676" t="s">
        <v>20</v>
      </c>
      <c r="B9" s="688"/>
      <c r="C9" s="334" t="s">
        <v>21</v>
      </c>
      <c r="D9" s="333" t="s">
        <v>234</v>
      </c>
      <c r="E9" s="331" t="s">
        <v>235</v>
      </c>
      <c r="F9" s="454" t="s">
        <v>3</v>
      </c>
      <c r="G9" s="332" t="s">
        <v>234</v>
      </c>
      <c r="H9" s="104" t="s">
        <v>235</v>
      </c>
      <c r="I9" s="451" t="s">
        <v>4</v>
      </c>
      <c r="J9" s="332" t="s">
        <v>234</v>
      </c>
      <c r="K9" s="104" t="s">
        <v>235</v>
      </c>
      <c r="L9" s="454" t="s">
        <v>5</v>
      </c>
      <c r="M9" s="28"/>
    </row>
    <row r="10" spans="1:12" s="50" customFormat="1" ht="54.75" customHeight="1">
      <c r="A10" s="130" t="s">
        <v>145</v>
      </c>
      <c r="B10" s="131" t="s">
        <v>67</v>
      </c>
      <c r="C10" s="452" t="s">
        <v>169</v>
      </c>
      <c r="D10" s="512">
        <v>43816</v>
      </c>
      <c r="E10" s="513">
        <v>43823</v>
      </c>
      <c r="F10" s="249" t="s">
        <v>155</v>
      </c>
      <c r="G10" s="107" t="s">
        <v>312</v>
      </c>
      <c r="H10" s="108" t="s">
        <v>263</v>
      </c>
      <c r="I10" s="456" t="s">
        <v>156</v>
      </c>
      <c r="J10" s="457" t="s">
        <v>311</v>
      </c>
      <c r="K10" s="108" t="s">
        <v>268</v>
      </c>
      <c r="L10" s="249" t="s">
        <v>171</v>
      </c>
    </row>
    <row r="11" spans="1:12" s="50" customFormat="1" ht="54.75" customHeight="1">
      <c r="A11" s="568" t="s">
        <v>149</v>
      </c>
      <c r="B11" s="569" t="s">
        <v>68</v>
      </c>
      <c r="C11" s="570" t="s">
        <v>170</v>
      </c>
      <c r="D11" s="689" t="s">
        <v>344</v>
      </c>
      <c r="E11" s="690"/>
      <c r="F11" s="690"/>
      <c r="G11" s="690"/>
      <c r="H11" s="690"/>
      <c r="I11" s="690"/>
      <c r="J11" s="690"/>
      <c r="K11" s="690"/>
      <c r="L11" s="691"/>
    </row>
    <row r="12" spans="1:14" s="50" customFormat="1" ht="54.75" customHeight="1">
      <c r="A12" s="130" t="s">
        <v>141</v>
      </c>
      <c r="B12" s="131" t="s">
        <v>67</v>
      </c>
      <c r="C12" s="452" t="s">
        <v>169</v>
      </c>
      <c r="D12" s="512">
        <v>43819</v>
      </c>
      <c r="E12" s="516">
        <v>43826</v>
      </c>
      <c r="F12" s="249" t="s">
        <v>163</v>
      </c>
      <c r="G12" s="107" t="s">
        <v>266</v>
      </c>
      <c r="H12" s="108" t="s">
        <v>268</v>
      </c>
      <c r="I12" s="456" t="s">
        <v>164</v>
      </c>
      <c r="J12" s="457" t="s">
        <v>263</v>
      </c>
      <c r="K12" s="108" t="s">
        <v>268</v>
      </c>
      <c r="L12" s="249" t="s">
        <v>192</v>
      </c>
      <c r="M12" s="241"/>
      <c r="N12" s="241"/>
    </row>
    <row r="13" spans="1:12" s="50" customFormat="1" ht="54.75" customHeight="1">
      <c r="A13" s="128" t="s">
        <v>144</v>
      </c>
      <c r="B13" s="112" t="s">
        <v>68</v>
      </c>
      <c r="C13" s="453" t="s">
        <v>191</v>
      </c>
      <c r="D13" s="514">
        <v>43819</v>
      </c>
      <c r="E13" s="515">
        <v>43826</v>
      </c>
      <c r="F13" s="455" t="s">
        <v>163</v>
      </c>
      <c r="G13" s="514">
        <v>43819</v>
      </c>
      <c r="H13" s="120" t="s">
        <v>268</v>
      </c>
      <c r="I13" s="119" t="s">
        <v>164</v>
      </c>
      <c r="J13" s="458" t="s">
        <v>263</v>
      </c>
      <c r="K13" s="120" t="s">
        <v>268</v>
      </c>
      <c r="L13" s="455" t="s">
        <v>165</v>
      </c>
    </row>
    <row r="14" spans="1:14" s="50" customFormat="1" ht="54.75" customHeight="1">
      <c r="A14" s="130" t="s">
        <v>145</v>
      </c>
      <c r="B14" s="131" t="s">
        <v>67</v>
      </c>
      <c r="C14" s="452" t="s">
        <v>207</v>
      </c>
      <c r="D14" s="571">
        <v>43823</v>
      </c>
      <c r="E14" s="516">
        <v>43472</v>
      </c>
      <c r="F14" s="249" t="s">
        <v>182</v>
      </c>
      <c r="G14" s="107" t="s">
        <v>263</v>
      </c>
      <c r="H14" s="108" t="s">
        <v>269</v>
      </c>
      <c r="I14" s="456" t="s">
        <v>184</v>
      </c>
      <c r="J14" s="457" t="s">
        <v>341</v>
      </c>
      <c r="K14" s="108" t="s">
        <v>272</v>
      </c>
      <c r="L14" s="249" t="s">
        <v>229</v>
      </c>
      <c r="M14" s="241"/>
      <c r="N14" s="241"/>
    </row>
    <row r="15" spans="1:12" s="50" customFormat="1" ht="54.75" customHeight="1">
      <c r="A15" s="128" t="s">
        <v>149</v>
      </c>
      <c r="B15" s="112" t="s">
        <v>68</v>
      </c>
      <c r="C15" s="453" t="s">
        <v>205</v>
      </c>
      <c r="D15" s="572">
        <v>43823</v>
      </c>
      <c r="E15" s="515">
        <v>43472</v>
      </c>
      <c r="F15" s="455" t="s">
        <v>182</v>
      </c>
      <c r="G15" s="549" t="s">
        <v>267</v>
      </c>
      <c r="H15" s="120" t="s">
        <v>269</v>
      </c>
      <c r="I15" s="119" t="s">
        <v>184</v>
      </c>
      <c r="J15" s="634" t="s">
        <v>271</v>
      </c>
      <c r="K15" s="120" t="s">
        <v>303</v>
      </c>
      <c r="L15" s="455" t="s">
        <v>185</v>
      </c>
    </row>
    <row r="16" spans="1:12" ht="14.25">
      <c r="A16" s="16"/>
      <c r="B16" s="32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0.25">
      <c r="A17" s="488" t="s">
        <v>262</v>
      </c>
      <c r="B17" s="32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4.25">
      <c r="A18" s="16"/>
      <c r="B18" s="32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4.25">
      <c r="A19" s="13"/>
      <c r="B19" s="32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4.25">
      <c r="A20" s="13"/>
      <c r="B20" s="32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4.25">
      <c r="A21" s="13"/>
      <c r="B21" s="32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ht="14.25">
      <c r="L22" s="15"/>
    </row>
    <row r="23" ht="14.25">
      <c r="L23" s="15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28"/>
  <sheetViews>
    <sheetView workbookViewId="0" topLeftCell="A1">
      <selection activeCell="J20" sqref="J20"/>
    </sheetView>
  </sheetViews>
  <sheetFormatPr defaultColWidth="8.796875" defaultRowHeight="14.25"/>
  <cols>
    <col min="1" max="1" width="22.8984375" style="2" customWidth="1"/>
    <col min="2" max="2" width="6.8984375" style="6" customWidth="1"/>
    <col min="3" max="3" width="8.09765625" style="1" customWidth="1"/>
    <col min="4" max="5" width="8.59765625" style="1" customWidth="1"/>
    <col min="6" max="6" width="11.59765625" style="1" customWidth="1"/>
    <col min="7" max="8" width="8.59765625" style="1" customWidth="1"/>
    <col min="9" max="9" width="11.59765625" style="1" customWidth="1"/>
    <col min="10" max="11" width="8.59765625" style="1" customWidth="1"/>
    <col min="12" max="12" width="11.59765625" style="1" customWidth="1"/>
    <col min="13" max="14" width="8.59765625" style="1" customWidth="1"/>
    <col min="15" max="15" width="11.59765625" style="1" customWidth="1"/>
    <col min="16" max="16384" width="9" style="4" customWidth="1"/>
  </cols>
  <sheetData>
    <row r="1" spans="1:15" ht="34.5" customHeight="1">
      <c r="A1"/>
      <c r="C1" s="18"/>
      <c r="D1" s="18"/>
      <c r="E1" s="18"/>
      <c r="F1" s="665" t="s">
        <v>8</v>
      </c>
      <c r="G1" s="665"/>
      <c r="H1" s="665"/>
      <c r="I1" s="665"/>
      <c r="J1" s="665"/>
      <c r="K1" s="665"/>
      <c r="L1" s="665"/>
      <c r="M1" s="665"/>
      <c r="N1" s="665"/>
      <c r="O1" s="665"/>
    </row>
    <row r="2" spans="6:15" ht="19.5" customHeight="1">
      <c r="F2" s="666"/>
      <c r="G2" s="666"/>
      <c r="H2" s="666"/>
      <c r="I2" s="666"/>
      <c r="J2" s="666"/>
      <c r="K2" s="666"/>
      <c r="L2" s="666"/>
      <c r="M2" s="666"/>
      <c r="N2" s="666"/>
      <c r="O2" s="666"/>
    </row>
    <row r="3" spans="6:15" ht="14.25">
      <c r="F3" s="61"/>
      <c r="G3" s="61"/>
      <c r="H3" s="61"/>
      <c r="I3" s="69"/>
      <c r="J3" s="69"/>
      <c r="K3" s="69"/>
      <c r="L3" s="62"/>
      <c r="M3" s="62"/>
      <c r="N3" s="62"/>
      <c r="O3" s="63"/>
    </row>
    <row r="4" spans="6:15" ht="14.25">
      <c r="F4" s="49"/>
      <c r="G4" s="49"/>
      <c r="H4" s="49"/>
      <c r="I4" s="21"/>
      <c r="J4" s="21"/>
      <c r="K4" s="21"/>
      <c r="L4" s="5"/>
      <c r="M4" s="5"/>
      <c r="N4" s="5"/>
      <c r="O4" s="11"/>
    </row>
    <row r="5" spans="1:16" ht="16.5" customHeight="1">
      <c r="A5" s="19"/>
      <c r="B5" s="37"/>
      <c r="C5" s="19"/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s="13" customFormat="1" ht="18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 ht="16.5" customHeight="1">
      <c r="A7" s="10" t="s">
        <v>39</v>
      </c>
      <c r="B7" s="46"/>
      <c r="C7" s="23"/>
      <c r="D7" s="23"/>
      <c r="E7" s="23"/>
      <c r="F7" s="23"/>
      <c r="G7" s="23"/>
      <c r="H7" s="23"/>
      <c r="I7" s="23"/>
      <c r="J7" s="23"/>
      <c r="K7" s="23"/>
      <c r="L7" s="103"/>
      <c r="M7" s="103"/>
      <c r="N7" s="103"/>
      <c r="O7" s="23"/>
      <c r="P7" s="1"/>
    </row>
    <row r="8" spans="1:15" ht="19.5" customHeight="1">
      <c r="A8" s="676" t="s">
        <v>20</v>
      </c>
      <c r="B8" s="677"/>
      <c r="C8" s="334" t="s">
        <v>21</v>
      </c>
      <c r="D8" s="333" t="s">
        <v>234</v>
      </c>
      <c r="E8" s="334" t="s">
        <v>235</v>
      </c>
      <c r="F8" s="55" t="s">
        <v>43</v>
      </c>
      <c r="G8" s="467" t="s">
        <v>234</v>
      </c>
      <c r="H8" s="467" t="s">
        <v>235</v>
      </c>
      <c r="I8" s="461" t="s">
        <v>44</v>
      </c>
      <c r="J8" s="478" t="s">
        <v>234</v>
      </c>
      <c r="K8" s="467" t="s">
        <v>235</v>
      </c>
      <c r="L8" s="55" t="s">
        <v>15</v>
      </c>
      <c r="M8" s="467" t="s">
        <v>234</v>
      </c>
      <c r="N8" s="467" t="s">
        <v>235</v>
      </c>
      <c r="O8" s="55" t="s">
        <v>11</v>
      </c>
    </row>
    <row r="9" spans="1:15" s="50" customFormat="1" ht="40.5" customHeight="1">
      <c r="A9" s="287" t="s">
        <v>127</v>
      </c>
      <c r="B9" s="314" t="s">
        <v>70</v>
      </c>
      <c r="C9" s="474" t="s">
        <v>158</v>
      </c>
      <c r="D9" s="517">
        <v>43819</v>
      </c>
      <c r="E9" s="518">
        <v>43826</v>
      </c>
      <c r="F9" s="471" t="s">
        <v>189</v>
      </c>
      <c r="G9" s="248" t="s">
        <v>305</v>
      </c>
      <c r="H9" s="248" t="s">
        <v>268</v>
      </c>
      <c r="I9" s="464" t="s">
        <v>190</v>
      </c>
      <c r="J9" s="480" t="s">
        <v>17</v>
      </c>
      <c r="K9" s="464" t="s">
        <v>17</v>
      </c>
      <c r="L9" s="471" t="s">
        <v>17</v>
      </c>
      <c r="M9" s="463" t="s">
        <v>17</v>
      </c>
      <c r="N9" s="109" t="s">
        <v>17</v>
      </c>
      <c r="O9" s="242" t="s">
        <v>17</v>
      </c>
    </row>
    <row r="10" spans="1:15" s="50" customFormat="1" ht="40.5" customHeight="1">
      <c r="A10" s="620" t="s">
        <v>386</v>
      </c>
      <c r="B10" s="621" t="s">
        <v>387</v>
      </c>
      <c r="C10" s="622" t="s">
        <v>388</v>
      </c>
      <c r="D10" s="619">
        <v>43819</v>
      </c>
      <c r="E10" s="618">
        <v>43826</v>
      </c>
      <c r="F10" s="694" t="s">
        <v>389</v>
      </c>
      <c r="G10" s="695" t="s">
        <v>266</v>
      </c>
      <c r="H10" s="617" t="s">
        <v>268</v>
      </c>
      <c r="I10" s="623" t="s">
        <v>390</v>
      </c>
      <c r="J10" s="481" t="s">
        <v>17</v>
      </c>
      <c r="K10" s="465" t="s">
        <v>17</v>
      </c>
      <c r="L10" s="315" t="s">
        <v>17</v>
      </c>
      <c r="M10" s="477" t="s">
        <v>17</v>
      </c>
      <c r="N10" s="243" t="s">
        <v>17</v>
      </c>
      <c r="O10" s="244" t="s">
        <v>17</v>
      </c>
    </row>
    <row r="11" spans="1:15" s="50" customFormat="1" ht="40.5" customHeight="1">
      <c r="A11" s="129" t="s">
        <v>124</v>
      </c>
      <c r="B11" s="58" t="s">
        <v>71</v>
      </c>
      <c r="C11" s="473" t="s">
        <v>188</v>
      </c>
      <c r="D11" s="520">
        <v>43819</v>
      </c>
      <c r="E11" s="521">
        <v>43826</v>
      </c>
      <c r="F11" s="470" t="s">
        <v>179</v>
      </c>
      <c r="G11" s="630" t="s">
        <v>319</v>
      </c>
      <c r="H11" s="167" t="s">
        <v>268</v>
      </c>
      <c r="I11" s="277" t="s">
        <v>162</v>
      </c>
      <c r="J11" s="479" t="s">
        <v>17</v>
      </c>
      <c r="K11" s="277" t="s">
        <v>17</v>
      </c>
      <c r="L11" s="470" t="s">
        <v>17</v>
      </c>
      <c r="M11" s="277" t="s">
        <v>17</v>
      </c>
      <c r="N11" s="168" t="s">
        <v>17</v>
      </c>
      <c r="O11" s="169" t="s">
        <v>17</v>
      </c>
    </row>
    <row r="12" spans="1:15" s="50" customFormat="1" ht="40.5" customHeight="1">
      <c r="A12" s="320" t="s">
        <v>172</v>
      </c>
      <c r="B12" s="321" t="s">
        <v>72</v>
      </c>
      <c r="C12" s="469" t="s">
        <v>173</v>
      </c>
      <c r="D12" s="476" t="s">
        <v>26</v>
      </c>
      <c r="E12" s="469" t="s">
        <v>17</v>
      </c>
      <c r="F12" s="235" t="s">
        <v>17</v>
      </c>
      <c r="G12" s="476" t="s">
        <v>17</v>
      </c>
      <c r="H12" s="469" t="s">
        <v>17</v>
      </c>
      <c r="I12" s="466" t="s">
        <v>17</v>
      </c>
      <c r="J12" s="482" t="s">
        <v>265</v>
      </c>
      <c r="K12" s="627" t="s">
        <v>396</v>
      </c>
      <c r="L12" s="235" t="s">
        <v>180</v>
      </c>
      <c r="M12" s="466" t="s">
        <v>265</v>
      </c>
      <c r="N12" s="234" t="s">
        <v>268</v>
      </c>
      <c r="O12" s="235" t="s">
        <v>179</v>
      </c>
    </row>
    <row r="13" spans="1:16" s="13" customFormat="1" ht="40.5" customHeight="1">
      <c r="A13" s="293" t="s">
        <v>153</v>
      </c>
      <c r="B13" s="294" t="s">
        <v>70</v>
      </c>
      <c r="C13" s="475" t="s">
        <v>207</v>
      </c>
      <c r="D13" s="522">
        <v>43823</v>
      </c>
      <c r="E13" s="523">
        <v>43471</v>
      </c>
      <c r="F13" s="472" t="s">
        <v>257</v>
      </c>
      <c r="G13" s="533" t="s">
        <v>307</v>
      </c>
      <c r="H13" s="460" t="s">
        <v>271</v>
      </c>
      <c r="I13" s="462" t="s">
        <v>181</v>
      </c>
      <c r="J13" s="480" t="s">
        <v>17</v>
      </c>
      <c r="K13" s="464" t="s">
        <v>17</v>
      </c>
      <c r="L13" s="471" t="s">
        <v>17</v>
      </c>
      <c r="M13" s="463" t="s">
        <v>17</v>
      </c>
      <c r="N13" s="109" t="s">
        <v>17</v>
      </c>
      <c r="O13" s="315" t="s">
        <v>17</v>
      </c>
      <c r="P13" s="50"/>
    </row>
    <row r="14" spans="1:15" s="13" customFormat="1" ht="40.5" customHeight="1">
      <c r="A14" s="291" t="s">
        <v>127</v>
      </c>
      <c r="B14" s="258" t="s">
        <v>69</v>
      </c>
      <c r="C14" s="468" t="s">
        <v>207</v>
      </c>
      <c r="D14" s="524">
        <v>43819</v>
      </c>
      <c r="E14" s="525">
        <v>43826</v>
      </c>
      <c r="F14" s="242" t="s">
        <v>228</v>
      </c>
      <c r="G14" s="292" t="s">
        <v>308</v>
      </c>
      <c r="H14" s="292" t="s">
        <v>271</v>
      </c>
      <c r="I14" s="463" t="s">
        <v>194</v>
      </c>
      <c r="J14" s="481" t="s">
        <v>17</v>
      </c>
      <c r="K14" s="465" t="s">
        <v>17</v>
      </c>
      <c r="L14" s="315" t="s">
        <v>17</v>
      </c>
      <c r="M14" s="477" t="s">
        <v>17</v>
      </c>
      <c r="N14" s="243" t="s">
        <v>17</v>
      </c>
      <c r="O14" s="316" t="s">
        <v>17</v>
      </c>
    </row>
    <row r="15" spans="1:15" s="13" customFormat="1" ht="40.5" customHeight="1">
      <c r="A15" s="129" t="s">
        <v>124</v>
      </c>
      <c r="B15" s="58" t="s">
        <v>71</v>
      </c>
      <c r="C15" s="473" t="s">
        <v>227</v>
      </c>
      <c r="D15" s="520">
        <v>43823</v>
      </c>
      <c r="E15" s="521">
        <v>43471</v>
      </c>
      <c r="F15" s="470" t="s">
        <v>194</v>
      </c>
      <c r="G15" s="635" t="s">
        <v>263</v>
      </c>
      <c r="H15" s="636" t="s">
        <v>402</v>
      </c>
      <c r="I15" s="277" t="s">
        <v>181</v>
      </c>
      <c r="J15" s="479" t="s">
        <v>17</v>
      </c>
      <c r="K15" s="277" t="s">
        <v>17</v>
      </c>
      <c r="L15" s="470" t="s">
        <v>17</v>
      </c>
      <c r="M15" s="277" t="s">
        <v>17</v>
      </c>
      <c r="N15" s="168" t="s">
        <v>17</v>
      </c>
      <c r="O15" s="169" t="s">
        <v>17</v>
      </c>
    </row>
    <row r="16" spans="1:15" s="13" customFormat="1" ht="40.5" customHeight="1">
      <c r="A16" s="483" t="s">
        <v>64</v>
      </c>
      <c r="B16" s="484" t="s">
        <v>72</v>
      </c>
      <c r="C16" s="284" t="s">
        <v>207</v>
      </c>
      <c r="D16" s="485" t="s">
        <v>26</v>
      </c>
      <c r="E16" s="486" t="s">
        <v>17</v>
      </c>
      <c r="F16" s="286" t="s">
        <v>17</v>
      </c>
      <c r="G16" s="476" t="s">
        <v>17</v>
      </c>
      <c r="H16" s="469" t="s">
        <v>17</v>
      </c>
      <c r="I16" s="283" t="s">
        <v>17</v>
      </c>
      <c r="J16" s="552" t="s">
        <v>266</v>
      </c>
      <c r="K16" s="283" t="s">
        <v>268</v>
      </c>
      <c r="L16" s="286" t="s">
        <v>195</v>
      </c>
      <c r="M16" s="283" t="s">
        <v>265</v>
      </c>
      <c r="N16" s="285" t="s">
        <v>271</v>
      </c>
      <c r="O16" s="286" t="s">
        <v>194</v>
      </c>
    </row>
    <row r="17" spans="1:15" s="13" customFormat="1" ht="40.5" customHeight="1">
      <c r="A17" s="291" t="s">
        <v>127</v>
      </c>
      <c r="B17" s="258" t="s">
        <v>69</v>
      </c>
      <c r="C17" s="468" t="s">
        <v>279</v>
      </c>
      <c r="D17" s="616">
        <v>43827</v>
      </c>
      <c r="E17" s="525">
        <v>43475</v>
      </c>
      <c r="F17" s="242" t="s">
        <v>258</v>
      </c>
      <c r="G17" s="292" t="s">
        <v>309</v>
      </c>
      <c r="H17" s="292" t="s">
        <v>272</v>
      </c>
      <c r="I17" s="463" t="s">
        <v>196</v>
      </c>
      <c r="J17" s="480" t="s">
        <v>17</v>
      </c>
      <c r="K17" s="464" t="s">
        <v>17</v>
      </c>
      <c r="L17" s="471" t="s">
        <v>17</v>
      </c>
      <c r="M17" s="463" t="s">
        <v>17</v>
      </c>
      <c r="N17" s="109" t="s">
        <v>17</v>
      </c>
      <c r="O17" s="316" t="s">
        <v>17</v>
      </c>
    </row>
    <row r="18" spans="1:15" s="50" customFormat="1" ht="40.5" customHeight="1">
      <c r="A18" s="288" t="s">
        <v>153</v>
      </c>
      <c r="B18" s="295" t="s">
        <v>69</v>
      </c>
      <c r="C18" s="427" t="s">
        <v>279</v>
      </c>
      <c r="D18" s="614">
        <v>43471</v>
      </c>
      <c r="E18" s="519">
        <v>43475</v>
      </c>
      <c r="F18" s="315" t="s">
        <v>259</v>
      </c>
      <c r="G18" s="459" t="s">
        <v>310</v>
      </c>
      <c r="H18" s="459" t="s">
        <v>272</v>
      </c>
      <c r="I18" s="465" t="s">
        <v>231</v>
      </c>
      <c r="J18" s="481" t="s">
        <v>17</v>
      </c>
      <c r="K18" s="465" t="s">
        <v>17</v>
      </c>
      <c r="L18" s="315" t="s">
        <v>17</v>
      </c>
      <c r="M18" s="477" t="s">
        <v>17</v>
      </c>
      <c r="N18" s="243" t="s">
        <v>17</v>
      </c>
      <c r="O18" s="244" t="s">
        <v>17</v>
      </c>
    </row>
    <row r="19" spans="1:15" s="13" customFormat="1" ht="40.5" customHeight="1">
      <c r="A19" s="129" t="s">
        <v>124</v>
      </c>
      <c r="B19" s="58" t="s">
        <v>71</v>
      </c>
      <c r="C19" s="473" t="s">
        <v>304</v>
      </c>
      <c r="D19" s="611">
        <v>43826</v>
      </c>
      <c r="E19" s="521">
        <v>43475</v>
      </c>
      <c r="F19" s="470" t="s">
        <v>231</v>
      </c>
      <c r="G19" s="630" t="s">
        <v>401</v>
      </c>
      <c r="H19" s="167" t="s">
        <v>272</v>
      </c>
      <c r="I19" s="277" t="s">
        <v>196</v>
      </c>
      <c r="J19" s="479" t="s">
        <v>17</v>
      </c>
      <c r="K19" s="277" t="s">
        <v>17</v>
      </c>
      <c r="L19" s="470" t="s">
        <v>17</v>
      </c>
      <c r="M19" s="277" t="s">
        <v>17</v>
      </c>
      <c r="N19" s="168" t="s">
        <v>17</v>
      </c>
      <c r="O19" s="169" t="s">
        <v>17</v>
      </c>
    </row>
    <row r="20" spans="1:15" s="13" customFormat="1" ht="40.5" customHeight="1">
      <c r="A20" s="526" t="s">
        <v>278</v>
      </c>
      <c r="B20" s="527" t="s">
        <v>72</v>
      </c>
      <c r="C20" s="528"/>
      <c r="D20" s="615" t="s">
        <v>26</v>
      </c>
      <c r="E20" s="321" t="s">
        <v>17</v>
      </c>
      <c r="F20" s="529" t="s">
        <v>17</v>
      </c>
      <c r="G20" s="530" t="s">
        <v>17</v>
      </c>
      <c r="H20" s="530" t="s">
        <v>17</v>
      </c>
      <c r="I20" s="531" t="s">
        <v>17</v>
      </c>
      <c r="J20" s="553" t="s">
        <v>271</v>
      </c>
      <c r="K20" s="531" t="s">
        <v>272</v>
      </c>
      <c r="L20" s="529" t="s">
        <v>232</v>
      </c>
      <c r="M20" s="531" t="s">
        <v>271</v>
      </c>
      <c r="N20" s="532" t="s">
        <v>272</v>
      </c>
      <c r="O20" s="529" t="s">
        <v>260</v>
      </c>
    </row>
    <row r="22" ht="20.25">
      <c r="A22" s="488" t="s">
        <v>262</v>
      </c>
    </row>
    <row r="25" spans="1:15" ht="14.25">
      <c r="A25" s="268"/>
      <c r="B25" s="269"/>
      <c r="C25" s="270"/>
      <c r="D25" s="270"/>
      <c r="E25" s="270"/>
      <c r="F25" s="271"/>
      <c r="G25" s="271"/>
      <c r="H25" s="271"/>
      <c r="I25" s="271"/>
      <c r="J25" s="271"/>
      <c r="K25" s="271"/>
      <c r="L25" s="271"/>
      <c r="M25" s="271"/>
      <c r="N25" s="271"/>
      <c r="O25" s="271"/>
    </row>
    <row r="26" spans="1:15" ht="14.25">
      <c r="A26" s="272"/>
      <c r="B26" s="273"/>
      <c r="C26" s="274"/>
      <c r="D26" s="274"/>
      <c r="E26" s="274"/>
      <c r="F26" s="275"/>
      <c r="G26" s="275"/>
      <c r="H26" s="275"/>
      <c r="I26" s="275"/>
      <c r="J26" s="275"/>
      <c r="K26" s="275"/>
      <c r="L26" s="275"/>
      <c r="M26" s="275"/>
      <c r="N26" s="275"/>
      <c r="O26" s="275"/>
    </row>
    <row r="27" spans="1:15" ht="14.25">
      <c r="A27" s="276"/>
      <c r="B27" s="90"/>
      <c r="C27" s="90"/>
      <c r="D27" s="90"/>
      <c r="E27" s="90"/>
      <c r="F27" s="277"/>
      <c r="G27" s="277"/>
      <c r="H27" s="277"/>
      <c r="I27" s="277"/>
      <c r="J27" s="277"/>
      <c r="K27" s="277"/>
      <c r="L27" s="277"/>
      <c r="M27" s="277"/>
      <c r="N27" s="277"/>
      <c r="O27" s="277"/>
    </row>
    <row r="28" spans="1:15" ht="14.25">
      <c r="A28" s="278"/>
      <c r="B28" s="273"/>
      <c r="C28" s="273"/>
      <c r="D28" s="273"/>
      <c r="E28" s="273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2"/>
  <colBreaks count="1" manualBreakCount="1">
    <brk id="15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2019-12-17T11:12:09Z</cp:lastPrinted>
  <dcterms:created xsi:type="dcterms:W3CDTF">2000-01-10T02:46:04Z</dcterms:created>
  <dcterms:modified xsi:type="dcterms:W3CDTF">2019-12-23T04:35:29Z</dcterms:modified>
  <cp:category/>
  <cp:version/>
  <cp:contentType/>
  <cp:contentStatus/>
</cp:coreProperties>
</file>