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0" windowWidth="15600" windowHeight="11460" tabRatio="840" activeTab="0"/>
  </bookViews>
  <sheets>
    <sheet name="JS" sheetId="1" r:id="rId1"/>
    <sheet name="QIN-LYG(KANTO)" sheetId="2" r:id="rId2"/>
    <sheet name="QIN-LYG (KANSAI)" sheetId="3" r:id="rId3"/>
    <sheet name="QIN-LYG (KANSAI) BAK" sheetId="4" state="hidden" r:id="rId4"/>
    <sheet name="SHA(KANTO)" sheetId="5" r:id="rId5"/>
    <sheet name="SHA(KANSAI)" sheetId="6" r:id="rId6"/>
    <sheet name="XG-LK-DL(KANTO)" sheetId="7" r:id="rId7"/>
    <sheet name="XG-LK-DL (KANSAI)" sheetId="8" r:id="rId8"/>
  </sheets>
  <definedNames>
    <definedName name="_xlnm.Print_Area" localSheetId="0">'JS'!$A$1:$M$49</definedName>
    <definedName name="_xlnm.Print_Area" localSheetId="2">'QIN-LYG (KANSAI)'!$A$1:$K$28</definedName>
    <definedName name="_xlnm.Print_Area" localSheetId="3">'QIN-LYG (KANSAI) BAK'!$A$1:$K$38</definedName>
    <definedName name="_xlnm.Print_Area" localSheetId="1">'QIN-LYG(KANTO)'!$A$1:$J$26</definedName>
    <definedName name="_xlnm.Print_Area" localSheetId="4">'SHA(KANTO)'!$A$1:$J$37</definedName>
    <definedName name="_xlnm.Print_Area" localSheetId="7">'XG-LK-DL (KANSAI)'!$A$1:$N$33</definedName>
  </definedNames>
  <calcPr fullCalcOnLoad="1"/>
</workbook>
</file>

<file path=xl/sharedStrings.xml><?xml version="1.0" encoding="utf-8"?>
<sst xmlns="http://schemas.openxmlformats.org/spreadsheetml/2006/main" count="1017" uniqueCount="617">
  <si>
    <t>VESSEL</t>
  </si>
  <si>
    <t>VOY NO.</t>
  </si>
  <si>
    <t>神戸</t>
  </si>
  <si>
    <t>東京</t>
  </si>
  <si>
    <t>横浜</t>
  </si>
  <si>
    <t>名古屋</t>
  </si>
  <si>
    <t>神戸</t>
  </si>
  <si>
    <t>大阪</t>
  </si>
  <si>
    <r>
      <t>(</t>
    </r>
    <r>
      <rPr>
        <b/>
        <sz val="8"/>
        <rFont val="ＤＦＰ特太ゴシック体"/>
        <family val="3"/>
      </rPr>
      <t>水</t>
    </r>
    <r>
      <rPr>
        <b/>
        <sz val="8"/>
        <rFont val="Arial Black"/>
        <family val="2"/>
      </rPr>
      <t>-</t>
    </r>
    <r>
      <rPr>
        <b/>
        <sz val="8"/>
        <rFont val="ＤＦＰ特太ゴシック体"/>
        <family val="3"/>
      </rPr>
      <t>水</t>
    </r>
    <r>
      <rPr>
        <b/>
        <sz val="8"/>
        <rFont val="Arial Black"/>
        <family val="2"/>
      </rPr>
      <t>)</t>
    </r>
  </si>
  <si>
    <r>
      <t>(</t>
    </r>
    <r>
      <rPr>
        <b/>
        <sz val="8"/>
        <rFont val="ＤＦＰ特太ゴシック体"/>
        <family val="3"/>
      </rPr>
      <t>木</t>
    </r>
    <r>
      <rPr>
        <b/>
        <sz val="8"/>
        <rFont val="Arial Black"/>
        <family val="2"/>
      </rPr>
      <t>-</t>
    </r>
    <r>
      <rPr>
        <b/>
        <sz val="8"/>
        <rFont val="ＤＦＰ特太ゴシック体"/>
        <family val="3"/>
      </rPr>
      <t>木</t>
    </r>
    <r>
      <rPr>
        <b/>
        <sz val="8"/>
        <rFont val="Arial Black"/>
        <family val="2"/>
      </rPr>
      <t>)</t>
    </r>
  </si>
  <si>
    <r>
      <t>(</t>
    </r>
    <r>
      <rPr>
        <b/>
        <sz val="8"/>
        <rFont val="ＤＦＰ特太ゴシック体"/>
        <family val="3"/>
      </rPr>
      <t>金</t>
    </r>
    <r>
      <rPr>
        <b/>
        <sz val="8"/>
        <rFont val="Arial Black"/>
        <family val="2"/>
      </rPr>
      <t>-</t>
    </r>
    <r>
      <rPr>
        <b/>
        <sz val="8"/>
        <rFont val="ＤＦＰ特太ゴシック体"/>
        <family val="3"/>
      </rPr>
      <t>金</t>
    </r>
    <r>
      <rPr>
        <b/>
        <sz val="8"/>
        <rFont val="Arial Black"/>
        <family val="2"/>
      </rPr>
      <t>)</t>
    </r>
  </si>
  <si>
    <t>上海</t>
  </si>
  <si>
    <t>南京</t>
  </si>
  <si>
    <t>張家港</t>
  </si>
  <si>
    <t>南通</t>
  </si>
  <si>
    <r>
      <t>(</t>
    </r>
    <r>
      <rPr>
        <sz val="8"/>
        <rFont val="ＭＳ Ｐゴシック"/>
        <family val="3"/>
      </rPr>
      <t>金</t>
    </r>
    <r>
      <rPr>
        <sz val="8"/>
        <rFont val="Arial"/>
        <family val="2"/>
      </rPr>
      <t>-</t>
    </r>
    <r>
      <rPr>
        <sz val="8"/>
        <rFont val="ＭＳ Ｐゴシック"/>
        <family val="3"/>
      </rPr>
      <t>土</t>
    </r>
    <r>
      <rPr>
        <sz val="8"/>
        <rFont val="Arial"/>
        <family val="2"/>
      </rPr>
      <t>)</t>
    </r>
  </si>
  <si>
    <r>
      <t>(</t>
    </r>
    <r>
      <rPr>
        <sz val="8"/>
        <rFont val="ＭＳ Ｐゴシック"/>
        <family val="3"/>
      </rPr>
      <t>土</t>
    </r>
    <r>
      <rPr>
        <sz val="8"/>
        <rFont val="Arial"/>
        <family val="2"/>
      </rPr>
      <t>-</t>
    </r>
    <r>
      <rPr>
        <sz val="8"/>
        <rFont val="ＭＳ Ｐゴシック"/>
        <family val="3"/>
      </rPr>
      <t>日</t>
    </r>
    <r>
      <rPr>
        <sz val="8"/>
        <rFont val="Arial"/>
        <family val="2"/>
      </rPr>
      <t>)</t>
    </r>
  </si>
  <si>
    <t>(EB/WB)</t>
  </si>
  <si>
    <t>大連</t>
  </si>
  <si>
    <t>（土）</t>
  </si>
  <si>
    <t>（木）</t>
  </si>
  <si>
    <t>新港</t>
  </si>
  <si>
    <r>
      <t>SHIPPING SCHEDULE</t>
    </r>
    <r>
      <rPr>
        <b/>
        <sz val="12"/>
        <rFont val="ＭＳ Ｐゴシック"/>
        <family val="3"/>
      </rPr>
      <t>　</t>
    </r>
  </si>
  <si>
    <t>SINOTRANS CONTAINER LINES</t>
  </si>
  <si>
    <t>（水-水）</t>
  </si>
  <si>
    <t>（金）</t>
  </si>
  <si>
    <t>青島</t>
  </si>
  <si>
    <t>門司</t>
  </si>
  <si>
    <t>＜横浜＞</t>
  </si>
  <si>
    <t>＜名古屋＞</t>
  </si>
  <si>
    <t>伊勢湾海運株式会社　鍋田NUCT</t>
  </si>
  <si>
    <t>名古屋市港区入船１丁目７番４４号</t>
  </si>
  <si>
    <t>保税名称：西部 DHA (鍋田)</t>
  </si>
  <si>
    <t>＜神戸＞</t>
  </si>
  <si>
    <t>株式会社　日新　神戸支店海運課</t>
  </si>
  <si>
    <t>株式会社　日新　PL - 13 営業所</t>
  </si>
  <si>
    <t>神戸市中央区江戸町１０１番地三共スカイビル</t>
  </si>
  <si>
    <t>神戸市中央区港島７丁目１０番地</t>
  </si>
  <si>
    <t>保税名称：PL-13 NISIN DHA</t>
  </si>
  <si>
    <t>日東物流株式会社　南港Ｃ－８ターミナル</t>
  </si>
  <si>
    <t>大阪市住之江区南港東９丁目２番９７号</t>
  </si>
  <si>
    <t>お受けいたしておりません</t>
  </si>
  <si>
    <t>保税名称：大阪南港Ｃ－８DHA　（日東）</t>
  </si>
  <si>
    <t>＜大阪＞</t>
  </si>
  <si>
    <t>連雲港</t>
  </si>
  <si>
    <t>（日）</t>
  </si>
  <si>
    <t xml:space="preserve"> シノトランスジャパン株式会社</t>
  </si>
  <si>
    <t>中　外　運　日　本　公　司</t>
  </si>
  <si>
    <t>博多</t>
  </si>
  <si>
    <t>寧波</t>
  </si>
  <si>
    <t>（水-木）</t>
  </si>
  <si>
    <t>（金-金）</t>
  </si>
  <si>
    <t xml:space="preserve"> シノトランスジャパン株式会社</t>
  </si>
  <si>
    <t>中　外　運　日　本　公　司</t>
  </si>
  <si>
    <t>総　代　理　店</t>
  </si>
  <si>
    <t>寧波</t>
  </si>
  <si>
    <t>-</t>
  </si>
  <si>
    <t>（月-月）</t>
  </si>
  <si>
    <t xml:space="preserve">     SHIPPING SCHEDULE</t>
  </si>
  <si>
    <t>http://www.sinotrans.co.jp/</t>
  </si>
  <si>
    <t>VESSEL</t>
  </si>
  <si>
    <t>VOY NO.</t>
  </si>
  <si>
    <t>http://www.sinotrans.co.jp/</t>
  </si>
  <si>
    <t>総　代　理　店</t>
  </si>
  <si>
    <t>SITC SVC</t>
  </si>
  <si>
    <t>総　代　理　店</t>
  </si>
  <si>
    <t>煙台</t>
  </si>
  <si>
    <t>伊勢湾海運株式会社</t>
  </si>
  <si>
    <t xml:space="preserve">WEBSITE URL: </t>
  </si>
  <si>
    <t xml:space="preserve"> シノトランスジャパン株式会社</t>
  </si>
  <si>
    <t>(WB)</t>
  </si>
  <si>
    <t>TEL : 03-3595-6321  FAX : 03-3595-6324</t>
  </si>
  <si>
    <t>(土)</t>
  </si>
  <si>
    <t xml:space="preserve">   TEL : 06-6202-5823  FAX : 06-4706-7513</t>
  </si>
  <si>
    <t>(火-火)</t>
  </si>
  <si>
    <r>
      <t>東京本社　東京都港区西新橋２－１１－６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ニュー西新橋ビル</t>
    </r>
    <r>
      <rPr>
        <sz val="9"/>
        <rFont val="Arial"/>
        <family val="2"/>
      </rPr>
      <t xml:space="preserve"> 3</t>
    </r>
    <r>
      <rPr>
        <sz val="9"/>
        <rFont val="ＭＳ Ｐゴシック"/>
        <family val="3"/>
      </rPr>
      <t>階</t>
    </r>
  </si>
  <si>
    <t>(木-金)</t>
  </si>
  <si>
    <t>(日）</t>
  </si>
  <si>
    <t>-</t>
  </si>
  <si>
    <t>(NA1)</t>
  </si>
  <si>
    <t>(NJ1)</t>
  </si>
  <si>
    <t>（日-日）</t>
  </si>
  <si>
    <t xml:space="preserve">      SINOTRANS CONTAINER LINES</t>
  </si>
  <si>
    <r>
      <t xml:space="preserve">          SHIPPING SCHEDULE</t>
    </r>
    <r>
      <rPr>
        <b/>
        <sz val="12"/>
        <rFont val="ＭＳ Ｐゴシック"/>
        <family val="3"/>
      </rPr>
      <t>　</t>
    </r>
  </si>
  <si>
    <t>（日-月）</t>
  </si>
  <si>
    <t xml:space="preserve">WEBSITE URL:  </t>
  </si>
  <si>
    <r>
      <t xml:space="preserve">                </t>
    </r>
  </si>
  <si>
    <r>
      <t>SHIPPING SCHEDULE</t>
    </r>
    <r>
      <rPr>
        <b/>
        <sz val="12"/>
        <rFont val="ＭＳ Ｐゴシック"/>
        <family val="3"/>
      </rPr>
      <t>　</t>
    </r>
  </si>
  <si>
    <t>（火-水）</t>
  </si>
  <si>
    <t>煙台</t>
  </si>
  <si>
    <t>日東物流株式会社</t>
  </si>
  <si>
    <t>TEL: 06-6202-5779   FAX: 06-6202-5752</t>
  </si>
  <si>
    <t>関西支店　大阪市中央区道修町２－１－１０　Ｔ・Ｍ・Ｂ道修町ビル４Ｆ</t>
  </si>
  <si>
    <t xml:space="preserve">   関西支店　大阪市中央区道修町２－１－１０　Ｔ・Ｍ・Ｂ道修町ビル４Ｆ</t>
  </si>
  <si>
    <t xml:space="preserve">     関西支店　大阪市中央区道修町２－１－１０　Ｔ・Ｍ・Ｂ道修町ビル４Ｆ</t>
  </si>
  <si>
    <t>（月-火）</t>
  </si>
  <si>
    <r>
      <t>JAPAN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NANJING (</t>
    </r>
    <r>
      <rPr>
        <b/>
        <sz val="9"/>
        <rFont val="ＭＳ Ｐゴシック"/>
        <family val="3"/>
      </rPr>
      <t>南京</t>
    </r>
    <r>
      <rPr>
        <b/>
        <sz val="9"/>
        <rFont val="Arial"/>
        <family val="2"/>
      </rPr>
      <t>) - ZHANG JIA GANG (</t>
    </r>
    <r>
      <rPr>
        <b/>
        <sz val="9"/>
        <rFont val="ＭＳ Ｐゴシック"/>
        <family val="3"/>
      </rPr>
      <t>張家港</t>
    </r>
    <r>
      <rPr>
        <b/>
        <sz val="9"/>
        <rFont val="Arial"/>
        <family val="2"/>
      </rPr>
      <t>) - NANTONG (</t>
    </r>
    <r>
      <rPr>
        <b/>
        <sz val="9"/>
        <rFont val="ＭＳ Ｐゴシック"/>
        <family val="3"/>
      </rPr>
      <t>南通</t>
    </r>
    <r>
      <rPr>
        <b/>
        <sz val="9"/>
        <rFont val="Arial"/>
        <family val="2"/>
      </rPr>
      <t>)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</si>
  <si>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LIAN YUN GANG (</t>
    </r>
    <r>
      <rPr>
        <b/>
        <sz val="9"/>
        <rFont val="ＭＳ Ｐゴシック"/>
        <family val="3"/>
      </rPr>
      <t>連雲港</t>
    </r>
    <r>
      <rPr>
        <b/>
        <sz val="9"/>
        <rFont val="Arial"/>
        <family val="2"/>
      </rPr>
      <t>)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</si>
  <si>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10"/>
        <rFont val="ＭＳ Ｐゴシック"/>
        <family val="3"/>
      </rPr>
      <t>関東</t>
    </r>
    <r>
      <rPr>
        <b/>
        <sz val="10"/>
        <rFont val="Arial"/>
        <family val="2"/>
      </rPr>
      <t>)</t>
    </r>
    <r>
      <rPr>
        <b/>
        <sz val="10"/>
        <rFont val="ＭＳ Ｐゴシック"/>
        <family val="3"/>
      </rPr>
      <t>　～　</t>
    </r>
    <r>
      <rPr>
        <b/>
        <sz val="10"/>
        <rFont val="Arial"/>
        <family val="2"/>
      </rPr>
      <t>NINGBO (</t>
    </r>
    <r>
      <rPr>
        <b/>
        <sz val="10"/>
        <rFont val="ＭＳ Ｐゴシック"/>
        <family val="3"/>
      </rPr>
      <t>寧波</t>
    </r>
    <r>
      <rPr>
        <b/>
        <sz val="10"/>
        <rFont val="Arial"/>
        <family val="2"/>
      </rPr>
      <t>) - SHANGHAI (</t>
    </r>
    <r>
      <rPr>
        <b/>
        <sz val="10"/>
        <rFont val="ＭＳ Ｐゴシック"/>
        <family val="3"/>
      </rPr>
      <t>上海</t>
    </r>
    <r>
      <rPr>
        <b/>
        <sz val="10"/>
        <rFont val="Arial"/>
        <family val="2"/>
      </rPr>
      <t xml:space="preserve">) </t>
    </r>
    <r>
      <rPr>
        <b/>
        <sz val="10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</si>
  <si>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NINGBO (</t>
    </r>
    <r>
      <rPr>
        <b/>
        <sz val="9"/>
        <rFont val="ＭＳ Ｐゴシック"/>
        <family val="3"/>
      </rPr>
      <t>寧波</t>
    </r>
    <r>
      <rPr>
        <b/>
        <sz val="9"/>
        <rFont val="Arial"/>
        <family val="2"/>
      </rPr>
      <t>) - SHANGHAI (</t>
    </r>
    <r>
      <rPr>
        <b/>
        <sz val="9"/>
        <rFont val="ＭＳ Ｐゴシック"/>
        <family val="3"/>
      </rPr>
      <t>上海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</si>
  <si>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</si>
  <si>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横浜市中区かもめ町9番地</t>
  </si>
  <si>
    <t>㈱日新　国際営業第一部本牧事業所作業課</t>
  </si>
  <si>
    <t>SHIPPING SCHEDULE</t>
  </si>
  <si>
    <t xml:space="preserve">WEBSITE URL: </t>
  </si>
  <si>
    <t>http://www.sinotrans.co.jp/</t>
  </si>
  <si>
    <t xml:space="preserve"> シノトランスジャパン株式会社</t>
  </si>
  <si>
    <t>総　代　理　店</t>
  </si>
  <si>
    <t xml:space="preserve">     TEL : 06-6202-5823  FAX : 06-4706-7513</t>
  </si>
  <si>
    <t>(金)</t>
  </si>
  <si>
    <t>http://www.sinotrans.co.jp/</t>
  </si>
  <si>
    <t>中　外　運　日　本　公　司</t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</si>
  <si>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 xml:space="preserve">LIAN YUN GANG </t>
    </r>
    <r>
      <rPr>
        <b/>
        <sz val="9"/>
        <rFont val="ＭＳ Ｐゴシック"/>
        <family val="3"/>
      </rPr>
      <t>（連雲港）</t>
    </r>
    <r>
      <rPr>
        <b/>
        <sz val="9"/>
        <rFont val="Arial"/>
        <family val="2"/>
      </rPr>
      <t xml:space="preserve">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  <r>
      <rPr>
        <b/>
        <sz val="9"/>
        <rFont val="Arial"/>
        <family val="2"/>
      </rPr>
      <t xml:space="preserve"> </t>
    </r>
  </si>
  <si>
    <t>（株）日新　神戸支店ターミナル課 PC-14営業所</t>
  </si>
  <si>
    <t>神戸市中央区港島９丁目３番地</t>
  </si>
  <si>
    <t>保税名称：PC-14 DHA</t>
  </si>
  <si>
    <t>威海</t>
  </si>
  <si>
    <t>新港</t>
  </si>
  <si>
    <t>大阪</t>
  </si>
  <si>
    <t>神戸</t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</si>
  <si>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</si>
  <si>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（土） BL4</t>
  </si>
  <si>
    <t>（金） WQ1</t>
  </si>
  <si>
    <t>（木） NOCT</t>
  </si>
  <si>
    <t>（土） DPW</t>
  </si>
  <si>
    <r>
      <t>(</t>
    </r>
    <r>
      <rPr>
        <sz val="8"/>
        <rFont val="ＭＳ Ｐゴシック"/>
        <family val="3"/>
      </rPr>
      <t>金</t>
    </r>
    <r>
      <rPr>
        <sz val="8"/>
        <rFont val="Arial"/>
        <family val="2"/>
      </rPr>
      <t>) TOCT</t>
    </r>
  </si>
  <si>
    <r>
      <t>(</t>
    </r>
    <r>
      <rPr>
        <sz val="8"/>
        <rFont val="ＭＳ Ｐゴシック"/>
        <family val="3"/>
      </rPr>
      <t>日</t>
    </r>
    <r>
      <rPr>
        <sz val="8"/>
        <rFont val="Arial"/>
        <family val="2"/>
      </rPr>
      <t>)      DCT</t>
    </r>
  </si>
  <si>
    <t>NINGBO</t>
  </si>
  <si>
    <t>PORT</t>
  </si>
  <si>
    <t>SERVICE ROUTE</t>
  </si>
  <si>
    <t>ABBREVIATION</t>
  </si>
  <si>
    <t>TERMINAL</t>
  </si>
  <si>
    <t>SHANGHAI</t>
  </si>
  <si>
    <t>YANTAI</t>
  </si>
  <si>
    <t>TIANJIN</t>
  </si>
  <si>
    <t>TOCT</t>
  </si>
  <si>
    <t xml:space="preserve">TIANJIN ORIENT CONTAINER TERMINAL </t>
  </si>
  <si>
    <t>DALIAN</t>
  </si>
  <si>
    <t>DCT</t>
  </si>
  <si>
    <t xml:space="preserve">DALIAN CONTAINER TERMINAL </t>
  </si>
  <si>
    <t>PORT</t>
  </si>
  <si>
    <t>SERVICE ROUTE</t>
  </si>
  <si>
    <t>QINGDAO</t>
  </si>
  <si>
    <t>QQCT</t>
  </si>
  <si>
    <t xml:space="preserve">QIANWAN CONTAINER TERMINAL NO.3 </t>
  </si>
  <si>
    <t>LIANYUNGANG</t>
  </si>
  <si>
    <t>NOCT</t>
  </si>
  <si>
    <t xml:space="preserve">NEW ORIENTAL CONTAINER TERMINAL </t>
  </si>
  <si>
    <t>ABBR.</t>
  </si>
  <si>
    <t>QWCT</t>
  </si>
  <si>
    <t>WEIHAI QINGWEI CONTAINER TERMINAL</t>
  </si>
  <si>
    <t>WEIHAI</t>
  </si>
  <si>
    <t xml:space="preserve">  SINOTRANS CONTAINER LINES</t>
  </si>
  <si>
    <t xml:space="preserve"> シノトランスジャパン株式会社</t>
  </si>
  <si>
    <t>（土-土）</t>
  </si>
  <si>
    <t>（土-日）</t>
  </si>
  <si>
    <t>（火-火）</t>
  </si>
  <si>
    <t>（火-水）</t>
  </si>
  <si>
    <t>(火-火）</t>
  </si>
  <si>
    <t>(土）</t>
  </si>
  <si>
    <t>-</t>
  </si>
  <si>
    <t>伊勢湾海運株式会社 西名港現業所</t>
  </si>
  <si>
    <t>(木)</t>
  </si>
  <si>
    <r>
      <t>上海</t>
    </r>
    <r>
      <rPr>
        <sz val="8"/>
        <rFont val="Arial"/>
        <family val="2"/>
      </rPr>
      <t xml:space="preserve">           </t>
    </r>
    <r>
      <rPr>
        <sz val="8"/>
        <rFont val="ＭＳ Ｐゴシック"/>
        <family val="3"/>
      </rPr>
      <t>（土）</t>
    </r>
  </si>
  <si>
    <t>(EB/WB)         (SA9/TA3)</t>
  </si>
  <si>
    <t>-</t>
  </si>
  <si>
    <t>NA1</t>
  </si>
  <si>
    <t>PORT AGENT</t>
  </si>
  <si>
    <t>CY</t>
  </si>
  <si>
    <t>CFS</t>
  </si>
  <si>
    <t>＜東京＞</t>
  </si>
  <si>
    <t>東海運株式会社</t>
  </si>
  <si>
    <t>東海運（株）　品川コンテナセンター</t>
  </si>
  <si>
    <t>東京都品川区東品川５－２</t>
  </si>
  <si>
    <t>TEL:03-3471-6335 FAX:03-3474-8477</t>
  </si>
  <si>
    <t>TEL:03-3471-6335 FAX:03-3474-8477</t>
  </si>
  <si>
    <t>保税名称：京浜港品川埠頭H/A(東海運）</t>
  </si>
  <si>
    <t>TEL:045-623-7255 FAX:045-623-8650</t>
  </si>
  <si>
    <t>NACCS CODE: 2EW26</t>
  </si>
  <si>
    <t>愛知県海部郡飛島村東浜一丁目6番1</t>
  </si>
  <si>
    <t>TEL:052-653-3331 FAX:052-651-1721</t>
  </si>
  <si>
    <t>TEL:0567-68-5771 FAX:0567-68-5775</t>
  </si>
  <si>
    <t>TEL:0567-55-2711 FAX:0567-55-2714</t>
  </si>
  <si>
    <t>NACCS CODE:5EWD2</t>
  </si>
  <si>
    <t>TEL:078-392-5560 FAX:078-392-5520</t>
  </si>
  <si>
    <t>TEL: 078-306-5682  FAX: 078-306-5688</t>
  </si>
  <si>
    <t>TEL:078-303-0551 FAX:078-302-6374</t>
  </si>
  <si>
    <t>TEL:06-6612-6241 FAX:06-6612-1308</t>
  </si>
  <si>
    <t xml:space="preserve"> シノトランスジャパン株式会社</t>
  </si>
  <si>
    <t>中　外　運　日　本　公　司</t>
  </si>
  <si>
    <t>総　代　理　店</t>
  </si>
  <si>
    <t>TEL : 06-6202-5823  FAX : 06-4706-7513</t>
  </si>
  <si>
    <t>中　外　運　日　本　公　司</t>
  </si>
  <si>
    <t>（金） TOCT</t>
  </si>
  <si>
    <t>SPICT</t>
  </si>
  <si>
    <t>SMCT</t>
  </si>
  <si>
    <t>SECT</t>
  </si>
  <si>
    <r>
      <rPr>
        <sz val="10"/>
        <rFont val="ＭＳ �ႴシッႯ"/>
        <family val="3"/>
      </rPr>
      <t>外高橋</t>
    </r>
    <r>
      <rPr>
        <sz val="10"/>
        <rFont val="Arial"/>
        <family val="2"/>
      </rPr>
      <t>1</t>
    </r>
    <r>
      <rPr>
        <sz val="10"/>
        <rFont val="ＭＳ �ႴシッႯ"/>
        <family val="3"/>
      </rPr>
      <t>期</t>
    </r>
  </si>
  <si>
    <r>
      <rPr>
        <sz val="10"/>
        <rFont val="ＭＳ �ႴシッႯ"/>
        <family val="3"/>
      </rPr>
      <t>外高橋</t>
    </r>
    <r>
      <rPr>
        <sz val="10"/>
        <rFont val="Arial"/>
        <family val="2"/>
      </rPr>
      <t>4</t>
    </r>
    <r>
      <rPr>
        <sz val="10"/>
        <rFont val="ＭＳ �ႴシッႯ"/>
        <family val="3"/>
      </rPr>
      <t>期</t>
    </r>
  </si>
  <si>
    <r>
      <rPr>
        <sz val="10"/>
        <rFont val="ＭＳ �ႴシッႯ"/>
        <family val="3"/>
      </rPr>
      <t>外高橋</t>
    </r>
    <r>
      <rPr>
        <sz val="10"/>
        <rFont val="Arial"/>
        <family val="2"/>
      </rPr>
      <t>5</t>
    </r>
    <r>
      <rPr>
        <sz val="10"/>
        <rFont val="ＭＳ �ႴシッႯ"/>
        <family val="3"/>
      </rPr>
      <t>期</t>
    </r>
  </si>
  <si>
    <t>中　外　運　日　本　公　司</t>
  </si>
  <si>
    <r>
      <rPr>
        <sz val="8"/>
        <rFont val="ＭＳ �ႴシッႯ"/>
        <family val="3"/>
      </rPr>
      <t>連雲港新東方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</si>
  <si>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3</t>
    </r>
    <r>
      <rPr>
        <sz val="8"/>
        <rFont val="ＭＳ �ႴシッႯ"/>
        <family val="3"/>
      </rPr>
      <t>期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</si>
  <si>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4</t>
    </r>
    <r>
      <rPr>
        <sz val="8"/>
        <rFont val="ＭＳ �ႴシッႯ"/>
        <family val="3"/>
      </rPr>
      <t>期</t>
    </r>
  </si>
  <si>
    <r>
      <rPr>
        <sz val="9"/>
        <rFont val="ＭＳ �ႴシッႯ"/>
        <family val="3"/>
      </rPr>
      <t>連雲港新東方</t>
    </r>
  </si>
  <si>
    <r>
      <rPr>
        <sz val="9"/>
        <rFont val="ＭＳ �ႴシッႯ"/>
        <family val="3"/>
      </rPr>
      <t>天津東方</t>
    </r>
  </si>
  <si>
    <r>
      <rPr>
        <sz val="9"/>
        <rFont val="ＭＳ �ႴシッႯ"/>
        <family val="3"/>
      </rPr>
      <t>大連集装箱</t>
    </r>
  </si>
  <si>
    <r>
      <rPr>
        <sz val="9"/>
        <rFont val="ＭＳ Ｐゴシック"/>
        <family val="3"/>
      </rPr>
      <t>青威集装箱</t>
    </r>
    <r>
      <rPr>
        <sz val="9"/>
        <rFont val="NSimSun"/>
        <family val="3"/>
      </rPr>
      <t>码头</t>
    </r>
  </si>
  <si>
    <r>
      <rPr>
        <sz val="10"/>
        <rFont val="ＭＳ �ႴシッႯ"/>
        <family val="3"/>
      </rPr>
      <t>天津東方</t>
    </r>
  </si>
  <si>
    <r>
      <rPr>
        <sz val="10"/>
        <rFont val="ＭＳ Ｐゴシック"/>
        <family val="3"/>
      </rPr>
      <t>青威集装箱</t>
    </r>
    <r>
      <rPr>
        <sz val="10"/>
        <rFont val="NSimSun"/>
        <family val="3"/>
      </rPr>
      <t>码头</t>
    </r>
  </si>
  <si>
    <r>
      <rPr>
        <sz val="10"/>
        <rFont val="ＭＳ �ႴシッႯ"/>
        <family val="3"/>
      </rPr>
      <t>大連集装箱</t>
    </r>
  </si>
  <si>
    <t>ABBREVIATION</t>
  </si>
  <si>
    <t>総　代　理　店</t>
  </si>
  <si>
    <t>SHANGHAI PUDONG INTERNATIONAL CONTAINER TERMINALTERMINAL</t>
  </si>
  <si>
    <t>SHANGHAI EAST CONTAINER TERMINAL</t>
  </si>
  <si>
    <t>SHANGHAI MINGDONG CONTAINER TERMINAL</t>
  </si>
  <si>
    <r>
      <t>(</t>
    </r>
    <r>
      <rPr>
        <sz val="8"/>
        <rFont val="ＭＳ Ｐゴシック"/>
        <family val="3"/>
      </rPr>
      <t>日</t>
    </r>
    <r>
      <rPr>
        <sz val="8"/>
        <rFont val="Arial"/>
        <family val="2"/>
      </rPr>
      <t>)</t>
    </r>
  </si>
  <si>
    <r>
      <t>(</t>
    </r>
    <r>
      <rPr>
        <sz val="8"/>
        <rFont val="ＭＳ Ｐゴシック"/>
        <family val="3"/>
      </rPr>
      <t>土</t>
    </r>
    <r>
      <rPr>
        <sz val="8"/>
        <rFont val="Arial"/>
        <family val="2"/>
      </rPr>
      <t>)</t>
    </r>
  </si>
  <si>
    <r>
      <t>(</t>
    </r>
    <r>
      <rPr>
        <sz val="8"/>
        <rFont val="ＤＦＰ特太ゴシック体"/>
        <family val="3"/>
      </rPr>
      <t>火</t>
    </r>
    <r>
      <rPr>
        <sz val="8"/>
        <rFont val="Arial"/>
        <family val="2"/>
      </rPr>
      <t>-</t>
    </r>
    <r>
      <rPr>
        <sz val="8"/>
        <rFont val="ＤＦＰ特太ゴシック体"/>
        <family val="3"/>
      </rPr>
      <t>水</t>
    </r>
    <r>
      <rPr>
        <sz val="8"/>
        <rFont val="Arial"/>
        <family val="2"/>
      </rPr>
      <t>)</t>
    </r>
    <r>
      <rPr>
        <sz val="8"/>
        <rFont val="ＤＦＰ特太ゴシック体"/>
        <family val="3"/>
      </rPr>
      <t>　　　　　</t>
    </r>
  </si>
  <si>
    <r>
      <t>(</t>
    </r>
    <r>
      <rPr>
        <sz val="8"/>
        <rFont val="ＤＦＰ特太ゴシック体"/>
        <family val="3"/>
      </rPr>
      <t>火</t>
    </r>
    <r>
      <rPr>
        <sz val="8"/>
        <rFont val="Arial"/>
        <family val="2"/>
      </rPr>
      <t>-</t>
    </r>
    <r>
      <rPr>
        <sz val="8"/>
        <rFont val="ＤＦＰ特太ゴシック体"/>
        <family val="3"/>
      </rPr>
      <t>火</t>
    </r>
    <r>
      <rPr>
        <sz val="8"/>
        <rFont val="Arial"/>
        <family val="2"/>
      </rPr>
      <t>)</t>
    </r>
    <r>
      <rPr>
        <sz val="8"/>
        <rFont val="ＤＦＰ特太ゴシック体"/>
        <family val="3"/>
      </rPr>
      <t>　　　　　</t>
    </r>
  </si>
  <si>
    <t>（木） BL4</t>
  </si>
  <si>
    <t>NJ1</t>
  </si>
  <si>
    <t>SINOTRANS BEIJING</t>
  </si>
  <si>
    <t>愛知県弥富市富浜５－１</t>
  </si>
  <si>
    <r>
      <t xml:space="preserve">SNL </t>
    </r>
    <r>
      <rPr>
        <sz val="8"/>
        <rFont val="Arial"/>
        <family val="2"/>
      </rPr>
      <t xml:space="preserve">&amp; SITC </t>
    </r>
    <r>
      <rPr>
        <b/>
        <sz val="8"/>
        <rFont val="Arial"/>
        <family val="2"/>
      </rPr>
      <t>SVC</t>
    </r>
  </si>
  <si>
    <t>(水ー木） 　   　　大井5号</t>
  </si>
  <si>
    <t xml:space="preserve">（土ー土）          上組NUCT    </t>
  </si>
  <si>
    <t>(LQNG1)</t>
  </si>
  <si>
    <t>(LQKT1)</t>
  </si>
  <si>
    <t>(NCKT1)</t>
  </si>
  <si>
    <t>(NCKT2)</t>
  </si>
  <si>
    <t>新港/威海</t>
  </si>
  <si>
    <t>-</t>
  </si>
  <si>
    <t>新港 /威海</t>
  </si>
  <si>
    <t>（土） DCT</t>
  </si>
  <si>
    <t>(NCKT2)</t>
  </si>
  <si>
    <t>SNL SVC</t>
  </si>
  <si>
    <t>(NCKT1)</t>
  </si>
  <si>
    <t>-</t>
  </si>
  <si>
    <t>(NCKS2)</t>
  </si>
  <si>
    <t>(NCKS1)</t>
  </si>
  <si>
    <t>(NCKS3)</t>
  </si>
  <si>
    <t>-</t>
  </si>
  <si>
    <t>(NCKY1)</t>
  </si>
  <si>
    <t>SNL &amp; SITC SVC</t>
  </si>
  <si>
    <t>(NCKS1)</t>
  </si>
  <si>
    <t>(EB/WB)         (NCKS1/NCKS2)</t>
  </si>
  <si>
    <t>(EB/WB)         (NCKS2/NCKS1)</t>
  </si>
  <si>
    <t>NCKS3</t>
  </si>
  <si>
    <t>(EB/WB)         (NCKS3)</t>
  </si>
  <si>
    <t>威海　(土)</t>
  </si>
  <si>
    <t>-</t>
  </si>
  <si>
    <t>NCKT2</t>
  </si>
  <si>
    <t>NCKT2</t>
  </si>
  <si>
    <t>COSCO VSL</t>
  </si>
  <si>
    <t>(NCKS2)</t>
  </si>
  <si>
    <t>(NCKS3)</t>
  </si>
  <si>
    <r>
      <t>(</t>
    </r>
    <r>
      <rPr>
        <sz val="8"/>
        <rFont val="ＭＳ Ｐゴシック"/>
        <family val="3"/>
      </rPr>
      <t>土</t>
    </r>
    <r>
      <rPr>
        <sz val="8"/>
        <rFont val="Arial"/>
        <family val="2"/>
      </rPr>
      <t>)      DPW</t>
    </r>
  </si>
  <si>
    <t>NCKY1/NCKS2</t>
  </si>
  <si>
    <t>NCKY1</t>
  </si>
  <si>
    <t>NCKS1/NCKY1</t>
  </si>
  <si>
    <t>(NKT1)</t>
  </si>
  <si>
    <t>(EB/WB)</t>
  </si>
  <si>
    <t>-</t>
  </si>
  <si>
    <t>(木-木)</t>
  </si>
  <si>
    <t>COSCO SVC</t>
  </si>
  <si>
    <t>(SKT2)</t>
  </si>
  <si>
    <t>(EB/WB)</t>
  </si>
  <si>
    <t>(火)</t>
  </si>
  <si>
    <t>(月)WQ5</t>
  </si>
  <si>
    <t>(SKT5)</t>
  </si>
  <si>
    <t>(月-月)</t>
  </si>
  <si>
    <t>(月-火)</t>
  </si>
  <si>
    <t>(木)ＷＱ5</t>
  </si>
  <si>
    <t>(SKT6)</t>
  </si>
  <si>
    <t>(SNG2)</t>
  </si>
  <si>
    <t>(SNG7)</t>
  </si>
  <si>
    <t>(日)</t>
  </si>
  <si>
    <t>(SKT4)</t>
  </si>
  <si>
    <t>(EB/WB)</t>
  </si>
  <si>
    <t>-</t>
  </si>
  <si>
    <t>（木） WQ5</t>
  </si>
  <si>
    <t>(SNG5)</t>
  </si>
  <si>
    <t>(EB/WB)</t>
  </si>
  <si>
    <t>-</t>
  </si>
  <si>
    <t>(SKS6)</t>
  </si>
  <si>
    <t>(SKS2)</t>
  </si>
  <si>
    <t>(SKS7)</t>
  </si>
  <si>
    <t>(EB/WB)         (NCKY1/SKY1)</t>
  </si>
  <si>
    <t>（金） NOCT</t>
  </si>
  <si>
    <t>(土）QQCT</t>
  </si>
  <si>
    <t>(水）</t>
  </si>
  <si>
    <t>(金) QQCT</t>
  </si>
  <si>
    <t>LQNG1/LQKT1</t>
  </si>
  <si>
    <t>HANSA STEINBURG</t>
  </si>
  <si>
    <t>(SKT7)</t>
  </si>
  <si>
    <t>PORT</t>
  </si>
  <si>
    <t>SERVICE ROUTE</t>
  </si>
  <si>
    <t>ABBREVIATION</t>
  </si>
  <si>
    <t>TERMINAL</t>
  </si>
  <si>
    <t>NKT1</t>
  </si>
  <si>
    <t>(NA1)</t>
  </si>
  <si>
    <r>
      <t xml:space="preserve">SNL </t>
    </r>
    <r>
      <rPr>
        <sz val="8"/>
        <rFont val="Arial"/>
        <family val="2"/>
      </rPr>
      <t>&amp; SITC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SVC</t>
    </r>
  </si>
  <si>
    <r>
      <t>(</t>
    </r>
    <r>
      <rPr>
        <b/>
        <sz val="8"/>
        <rFont val="ＭＳ Ｐゴシック"/>
        <family val="3"/>
      </rPr>
      <t>ＳＫＹ</t>
    </r>
    <r>
      <rPr>
        <b/>
        <sz val="8"/>
        <rFont val="Arial"/>
        <family val="2"/>
      </rPr>
      <t>1)</t>
    </r>
  </si>
  <si>
    <r>
      <t>新港</t>
    </r>
    <r>
      <rPr>
        <b/>
        <sz val="7.5"/>
        <rFont val="Arial"/>
        <family val="2"/>
      </rPr>
      <t xml:space="preserve">                       </t>
    </r>
    <r>
      <rPr>
        <b/>
        <sz val="7.5"/>
        <rFont val="ＭＳ Ｐゴシック"/>
        <family val="3"/>
      </rPr>
      <t>（土）</t>
    </r>
  </si>
  <si>
    <r>
      <t>煙台</t>
    </r>
    <r>
      <rPr>
        <b/>
        <sz val="7.5"/>
        <rFont val="Arial"/>
        <family val="2"/>
      </rPr>
      <t>/</t>
    </r>
    <r>
      <rPr>
        <b/>
        <sz val="7.5"/>
        <rFont val="ＭＳ Ｐゴシック"/>
        <family val="3"/>
      </rPr>
      <t>大連</t>
    </r>
    <r>
      <rPr>
        <b/>
        <sz val="7.5"/>
        <rFont val="Arial"/>
        <family val="2"/>
      </rPr>
      <t xml:space="preserve">                   </t>
    </r>
    <r>
      <rPr>
        <b/>
        <sz val="7.5"/>
        <rFont val="ＭＳ Ｐゴシック"/>
        <family val="3"/>
      </rPr>
      <t>（日）</t>
    </r>
  </si>
  <si>
    <t>(NCKY1)</t>
  </si>
  <si>
    <r>
      <t>(</t>
    </r>
    <r>
      <rPr>
        <sz val="8"/>
        <rFont val="ＭＳ Ｐゴシック"/>
        <family val="3"/>
      </rPr>
      <t>金</t>
    </r>
    <r>
      <rPr>
        <sz val="8"/>
        <rFont val="Arial"/>
        <family val="2"/>
      </rPr>
      <t>)      DCT</t>
    </r>
  </si>
  <si>
    <r>
      <t>(</t>
    </r>
    <r>
      <rPr>
        <sz val="8"/>
        <rFont val="ＭＳ Ｐゴシック"/>
        <family val="3"/>
      </rPr>
      <t>土</t>
    </r>
    <r>
      <rPr>
        <sz val="8"/>
        <rFont val="Arial"/>
        <family val="2"/>
      </rPr>
      <t>)</t>
    </r>
    <r>
      <rPr>
        <sz val="8"/>
        <rFont val="ＭＳ Ｐゴシック"/>
        <family val="3"/>
      </rPr>
      <t>　</t>
    </r>
    <r>
      <rPr>
        <sz val="8"/>
        <rFont val="Arial"/>
        <family val="2"/>
      </rPr>
      <t>QWCT</t>
    </r>
  </si>
  <si>
    <r>
      <t xml:space="preserve">SNL </t>
    </r>
    <r>
      <rPr>
        <sz val="7"/>
        <rFont val="Arial"/>
        <family val="2"/>
      </rPr>
      <t>&amp; SITC</t>
    </r>
    <r>
      <rPr>
        <b/>
        <sz val="7"/>
        <rFont val="Arial"/>
        <family val="2"/>
      </rPr>
      <t xml:space="preserve"> SVC</t>
    </r>
  </si>
  <si>
    <t>LQNG1</t>
  </si>
  <si>
    <t>LQKT1</t>
  </si>
  <si>
    <t>QQCTU</t>
  </si>
  <si>
    <t xml:space="preserve">QIANWAN CONTAINER TERMINAL NO.4 </t>
  </si>
  <si>
    <t>前湾4期</t>
  </si>
  <si>
    <r>
      <t>SNL &amp;</t>
    </r>
    <r>
      <rPr>
        <sz val="7"/>
        <rFont val="Arial"/>
        <family val="2"/>
      </rPr>
      <t xml:space="preserve"> COSCO</t>
    </r>
    <r>
      <rPr>
        <b/>
        <sz val="7"/>
        <rFont val="Arial"/>
        <family val="2"/>
      </rPr>
      <t xml:space="preserve"> SVC</t>
    </r>
  </si>
  <si>
    <r>
      <t>（水-水）　         本牧A-7 &amp;</t>
    </r>
    <r>
      <rPr>
        <sz val="7"/>
        <rFont val="ＭＳ Ｐゴシック"/>
        <family val="3"/>
      </rPr>
      <t xml:space="preserve"> BC</t>
    </r>
    <r>
      <rPr>
        <b/>
        <sz val="7"/>
        <rFont val="ＭＳ Ｐゴシック"/>
        <family val="3"/>
      </rPr>
      <t xml:space="preserve">     </t>
    </r>
  </si>
  <si>
    <t xml:space="preserve">(木-木)  </t>
  </si>
  <si>
    <t>(金) QQCTU</t>
  </si>
  <si>
    <r>
      <t>(</t>
    </r>
    <r>
      <rPr>
        <sz val="8"/>
        <rFont val="ＭＳ Ｐゴシック"/>
        <family val="3"/>
      </rPr>
      <t>木</t>
    </r>
    <r>
      <rPr>
        <sz val="8"/>
        <rFont val="Arial"/>
        <family val="2"/>
      </rPr>
      <t>-</t>
    </r>
    <r>
      <rPr>
        <sz val="8"/>
        <rFont val="ＭＳ Ｐゴシック"/>
        <family val="3"/>
      </rPr>
      <t>金</t>
    </r>
    <r>
      <rPr>
        <sz val="8"/>
        <rFont val="Arial"/>
        <family val="2"/>
      </rPr>
      <t>)</t>
    </r>
  </si>
  <si>
    <t>（土） WQ5</t>
  </si>
  <si>
    <t>(水-木)</t>
  </si>
  <si>
    <t>(日)BL5</t>
  </si>
  <si>
    <t>北侖5期</t>
  </si>
  <si>
    <t>YDCT</t>
  </si>
  <si>
    <t>NINGBO YUANDONG TERMINALS</t>
  </si>
  <si>
    <t>外高橋1期</t>
  </si>
  <si>
    <r>
      <rPr>
        <sz val="10"/>
        <rFont val="ＭＳ Ｐゴシック"/>
        <family val="3"/>
      </rPr>
      <t>外高橋</t>
    </r>
    <r>
      <rPr>
        <sz val="10"/>
        <rFont val="Arial"/>
        <family val="2"/>
      </rPr>
      <t>5</t>
    </r>
    <r>
      <rPr>
        <sz val="10"/>
        <rFont val="ＭＳ Ｐゴシック"/>
        <family val="3"/>
      </rPr>
      <t>期</t>
    </r>
  </si>
  <si>
    <t>PORT</t>
  </si>
  <si>
    <t>SINOTRANS NINGBO</t>
  </si>
  <si>
    <t>(SITC)</t>
  </si>
  <si>
    <t>(SNL)</t>
  </si>
  <si>
    <t>YICT</t>
  </si>
  <si>
    <t>YANTAI INTERNATIONAL CONTAINER TERMINALS</t>
  </si>
  <si>
    <t xml:space="preserve">(金-金) </t>
  </si>
  <si>
    <t>(月)WQ1</t>
  </si>
  <si>
    <t>(月)WQ5</t>
  </si>
  <si>
    <t>SKY1</t>
  </si>
  <si>
    <t>SUBJECT TO CHANGE WITH OR WITHOUT NOTICE</t>
  </si>
  <si>
    <t>(月) QQCTU</t>
  </si>
  <si>
    <t>NCKT1</t>
  </si>
  <si>
    <t>YANTAI INTERNATIONAL CONTAINER TERMINALS LTD.</t>
  </si>
  <si>
    <t>YITC</t>
  </si>
  <si>
    <t>YICT</t>
  </si>
  <si>
    <t>DPW</t>
  </si>
  <si>
    <t>DP WORLD</t>
  </si>
  <si>
    <t>環球国際</t>
  </si>
  <si>
    <t xml:space="preserve">            </t>
  </si>
  <si>
    <t xml:space="preserve">   SINOTRANS CONTAINER LINES</t>
  </si>
  <si>
    <t xml:space="preserve">                         SHIPPING SCHEDULE</t>
  </si>
  <si>
    <t>WEBSITE URL:</t>
  </si>
  <si>
    <t>(LQKS1)</t>
  </si>
  <si>
    <t>(EB/WB)</t>
  </si>
  <si>
    <t>-</t>
  </si>
  <si>
    <t>(QKSY1)</t>
  </si>
  <si>
    <t>SITC SVC</t>
  </si>
  <si>
    <t>(QA2)</t>
  </si>
  <si>
    <t>SINOTRANS NAGOYA</t>
  </si>
  <si>
    <t>PORT</t>
  </si>
  <si>
    <t>SERVICE ROUTE</t>
  </si>
  <si>
    <t>ABBREVIATION</t>
  </si>
  <si>
    <t>TERMINAL</t>
  </si>
  <si>
    <t>QINGDAO</t>
  </si>
  <si>
    <t>LQKS1</t>
  </si>
  <si>
    <t>QQCT</t>
  </si>
  <si>
    <t xml:space="preserve">QIANWAN CONTAINER TERMINAL NO.3 </t>
  </si>
  <si>
    <r>
      <t>QA2/</t>
    </r>
    <r>
      <rPr>
        <sz val="8"/>
        <color indexed="10"/>
        <rFont val="Arial"/>
        <family val="2"/>
      </rPr>
      <t>QKSY1</t>
    </r>
  </si>
  <si>
    <t>QQCTU</t>
  </si>
  <si>
    <t xml:space="preserve">QIANWAN CONTAINER TERMINAL NO.4 </t>
  </si>
  <si>
    <t>LIANYUNGANG</t>
  </si>
  <si>
    <t>NOCT</t>
  </si>
  <si>
    <t xml:space="preserve">NEW ORIENTAL CONTAINER TERMINAL </t>
  </si>
  <si>
    <t xml:space="preserve"> シノトランスジャパン株式会社</t>
  </si>
  <si>
    <t>中　外　運　日　本　公　司</t>
  </si>
  <si>
    <t>総　代　理　店</t>
  </si>
  <si>
    <t>TEL : 06-6202-5823  FAX : 06-4706-7513</t>
  </si>
  <si>
    <t>(金-金)</t>
  </si>
  <si>
    <t>OPTIMA</t>
  </si>
  <si>
    <t>SUBJECT TO CHANGE WITH OR WITHOUT NOTICE</t>
  </si>
  <si>
    <t>http://www.sinotrans.co.jp/</t>
  </si>
  <si>
    <r>
      <t xml:space="preserve"> (</t>
    </r>
    <r>
      <rPr>
        <sz val="7"/>
        <rFont val="ＭＳ Ｐゴシック"/>
        <family val="3"/>
      </rPr>
      <t>月</t>
    </r>
    <r>
      <rPr>
        <sz val="7"/>
        <rFont val="Arial"/>
        <family val="2"/>
      </rPr>
      <t>-</t>
    </r>
    <r>
      <rPr>
        <sz val="7"/>
        <rFont val="ＭＳ Ｐゴシック"/>
        <family val="3"/>
      </rPr>
      <t>火</t>
    </r>
    <r>
      <rPr>
        <sz val="7"/>
        <rFont val="Arial"/>
        <family val="2"/>
      </rPr>
      <t>)</t>
    </r>
    <r>
      <rPr>
        <sz val="7"/>
        <rFont val="ＭＳ Ｐゴシック"/>
        <family val="3"/>
      </rPr>
      <t>　　　　　　　　</t>
    </r>
    <r>
      <rPr>
        <sz val="7"/>
        <rFont val="Arial"/>
        <family val="2"/>
      </rPr>
      <t xml:space="preserve">   </t>
    </r>
    <r>
      <rPr>
        <sz val="7"/>
        <rFont val="ＭＳ Ｐゴシック"/>
        <family val="3"/>
      </rPr>
      <t>　日通アイランド＆シーゲート</t>
    </r>
  </si>
  <si>
    <r>
      <t>(</t>
    </r>
    <r>
      <rPr>
        <sz val="8"/>
        <rFont val="ＭＳ Ｐゴシック"/>
        <family val="3"/>
      </rPr>
      <t>火</t>
    </r>
    <r>
      <rPr>
        <sz val="8"/>
        <rFont val="Arial"/>
        <family val="2"/>
      </rPr>
      <t>-</t>
    </r>
    <r>
      <rPr>
        <sz val="8"/>
        <rFont val="ＭＳ Ｐゴシック"/>
        <family val="3"/>
      </rPr>
      <t>火</t>
    </r>
    <r>
      <rPr>
        <sz val="8"/>
        <rFont val="Arial"/>
        <family val="2"/>
      </rPr>
      <t>)</t>
    </r>
    <r>
      <rPr>
        <sz val="8"/>
        <rFont val="ＭＳ Ｐゴシック"/>
        <family val="3"/>
      </rPr>
      <t>　　　　</t>
    </r>
    <r>
      <rPr>
        <sz val="8"/>
        <rFont val="Arial"/>
        <family val="2"/>
      </rPr>
      <t xml:space="preserve">    </t>
    </r>
    <r>
      <rPr>
        <sz val="8"/>
        <rFont val="ＭＳ Ｐゴシック"/>
        <family val="3"/>
      </rPr>
      <t>　東</t>
    </r>
    <r>
      <rPr>
        <sz val="8"/>
        <rFont val="Arial"/>
        <family val="2"/>
      </rPr>
      <t>/</t>
    </r>
    <r>
      <rPr>
        <sz val="8"/>
        <rFont val="ＭＳ Ｐゴシック"/>
        <family val="3"/>
      </rPr>
      <t>太刀浦</t>
    </r>
  </si>
  <si>
    <r>
      <t>(</t>
    </r>
    <r>
      <rPr>
        <sz val="7"/>
        <rFont val="ＤＦＰ特太ゴシック体"/>
        <family val="3"/>
      </rPr>
      <t>月</t>
    </r>
    <r>
      <rPr>
        <sz val="7"/>
        <rFont val="Arial"/>
        <family val="2"/>
      </rPr>
      <t>-</t>
    </r>
    <r>
      <rPr>
        <sz val="7"/>
        <rFont val="ＤＦＰ特太ゴシック体"/>
        <family val="3"/>
      </rPr>
      <t>火</t>
    </r>
    <r>
      <rPr>
        <sz val="7"/>
        <rFont val="Arial"/>
        <family val="2"/>
      </rPr>
      <t>)</t>
    </r>
    <r>
      <rPr>
        <sz val="7"/>
        <rFont val="ＤＦＰ特太ゴシック体"/>
        <family val="3"/>
      </rPr>
      <t>　　　　</t>
    </r>
    <r>
      <rPr>
        <sz val="7"/>
        <rFont val="Arial"/>
        <family val="2"/>
      </rPr>
      <t xml:space="preserve">     </t>
    </r>
    <r>
      <rPr>
        <sz val="7"/>
        <rFont val="ＤＦＰ特太ゴシック体"/>
        <family val="3"/>
      </rPr>
      <t>　　南港</t>
    </r>
    <r>
      <rPr>
        <sz val="7"/>
        <rFont val="Arial"/>
        <family val="2"/>
      </rPr>
      <t xml:space="preserve"> &amp; </t>
    </r>
    <r>
      <rPr>
        <sz val="7"/>
        <rFont val="ＤＦＰ特太ゴシック体"/>
        <family val="3"/>
      </rPr>
      <t>夢洲　　</t>
    </r>
  </si>
  <si>
    <r>
      <t>(</t>
    </r>
    <r>
      <rPr>
        <sz val="7"/>
        <rFont val="ＤＦＰ特太ゴシック体"/>
        <family val="3"/>
      </rPr>
      <t>火</t>
    </r>
    <r>
      <rPr>
        <sz val="7"/>
        <rFont val="Arial"/>
        <family val="2"/>
      </rPr>
      <t>-</t>
    </r>
    <r>
      <rPr>
        <sz val="7"/>
        <rFont val="ＤＦＰ特太ゴシック体"/>
        <family val="3"/>
      </rPr>
      <t>火</t>
    </r>
    <r>
      <rPr>
        <sz val="7"/>
        <rFont val="Arial"/>
        <family val="2"/>
      </rPr>
      <t>)</t>
    </r>
    <r>
      <rPr>
        <sz val="7"/>
        <rFont val="ＤＦＰ特太ゴシック体"/>
        <family val="3"/>
      </rPr>
      <t>　</t>
    </r>
    <r>
      <rPr>
        <sz val="7"/>
        <rFont val="Arial"/>
        <family val="2"/>
      </rPr>
      <t xml:space="preserve">                     </t>
    </r>
    <r>
      <rPr>
        <sz val="7"/>
        <rFont val="ＤＦＰ特太ゴシック体"/>
        <family val="3"/>
      </rPr>
      <t>南港</t>
    </r>
    <r>
      <rPr>
        <sz val="7"/>
        <rFont val="Arial"/>
        <family val="2"/>
      </rPr>
      <t xml:space="preserve"> &amp; </t>
    </r>
    <r>
      <rPr>
        <sz val="7"/>
        <rFont val="ＤＦＰ特太ゴシック体"/>
        <family val="3"/>
      </rPr>
      <t>夢洲　　　</t>
    </r>
  </si>
  <si>
    <r>
      <t>(</t>
    </r>
    <r>
      <rPr>
        <sz val="7"/>
        <rFont val="ＤＦＰ特太ゴシック体"/>
        <family val="3"/>
      </rPr>
      <t>火</t>
    </r>
    <r>
      <rPr>
        <sz val="7"/>
        <rFont val="Arial"/>
        <family val="2"/>
      </rPr>
      <t>-</t>
    </r>
    <r>
      <rPr>
        <sz val="7"/>
        <rFont val="ＤＦＰ特太ゴシック体"/>
        <family val="3"/>
      </rPr>
      <t>火</t>
    </r>
    <r>
      <rPr>
        <sz val="7"/>
        <rFont val="Arial"/>
        <family val="2"/>
      </rPr>
      <t>)</t>
    </r>
    <r>
      <rPr>
        <sz val="7"/>
        <rFont val="ＤＦＰ特太ゴシック体"/>
        <family val="3"/>
      </rPr>
      <t>　　　　　</t>
    </r>
    <r>
      <rPr>
        <sz val="7"/>
        <rFont val="Arial"/>
        <family val="2"/>
      </rPr>
      <t xml:space="preserve">     </t>
    </r>
    <r>
      <rPr>
        <sz val="7"/>
        <rFont val="ＤＦＰ特太ゴシック体"/>
        <family val="3"/>
      </rPr>
      <t>　南港</t>
    </r>
    <r>
      <rPr>
        <sz val="7"/>
        <rFont val="Arial"/>
        <family val="2"/>
      </rPr>
      <t xml:space="preserve"> &amp; </t>
    </r>
    <r>
      <rPr>
        <sz val="7"/>
        <rFont val="ＤＦＰ特太ゴシック体"/>
        <family val="3"/>
      </rPr>
      <t>夢洲　　</t>
    </r>
  </si>
  <si>
    <t>北侖2期</t>
  </si>
  <si>
    <t>BEILUN SECOND CONTAINER TERMINAL</t>
  </si>
  <si>
    <t>BEILUN SECOND CONTAINER TERMINAL</t>
  </si>
  <si>
    <t>NBSCT</t>
  </si>
  <si>
    <t>(金-金)  　　           　　　　   CUT木曜午前</t>
  </si>
  <si>
    <r>
      <t>(金)</t>
    </r>
    <r>
      <rPr>
        <b/>
        <sz val="9"/>
        <rFont val="ＭＳ Ｐゴシック"/>
        <family val="3"/>
      </rPr>
      <t>WQ5</t>
    </r>
  </si>
  <si>
    <t>(火-水)                                  CUT火曜午前</t>
  </si>
  <si>
    <t>JRS CANIS</t>
  </si>
  <si>
    <t>（月-火）                          CUT月曜午前</t>
  </si>
  <si>
    <t>株式会社　日新　南本牧ターミナルMC1.2.3</t>
  </si>
  <si>
    <t>横浜市中区南本牧1番地</t>
  </si>
  <si>
    <t>保税名称：京浜港南本牧埠頭地区指定保税地域(MC 1.2.3)</t>
  </si>
  <si>
    <t>TEL:045-624-5896 FAX:045-624-5954</t>
  </si>
  <si>
    <t>株式会社　日新　南本牧ターミナル営業所</t>
  </si>
  <si>
    <t xml:space="preserve">COSCO SVC </t>
  </si>
  <si>
    <r>
      <t xml:space="preserve">SNL </t>
    </r>
    <r>
      <rPr>
        <b/>
        <sz val="9"/>
        <rFont val="Arial"/>
        <family val="2"/>
      </rPr>
      <t xml:space="preserve">SVC </t>
    </r>
    <r>
      <rPr>
        <sz val="9"/>
        <rFont val="Arial"/>
        <family val="2"/>
      </rPr>
      <t xml:space="preserve"> </t>
    </r>
  </si>
  <si>
    <t xml:space="preserve">SNL SVC </t>
  </si>
  <si>
    <t>SNL SVC</t>
  </si>
  <si>
    <t xml:space="preserve">COSCO SVC </t>
  </si>
  <si>
    <t>COSCO SVC</t>
  </si>
  <si>
    <t>COSCO SVC</t>
  </si>
  <si>
    <t>COSOO SVC</t>
  </si>
  <si>
    <t>COSCO</t>
  </si>
  <si>
    <t>(木ー金）                    本牧BC</t>
  </si>
  <si>
    <t xml:space="preserve">（金ー土）        　　　  名港NUCT    </t>
  </si>
  <si>
    <t>(木ー金）           南本牧</t>
  </si>
  <si>
    <t xml:space="preserve">            </t>
  </si>
  <si>
    <t xml:space="preserve">   SINOTRANS CONTAINER LINES</t>
  </si>
  <si>
    <t xml:space="preserve">                         SHIPPING SCHEDULE</t>
  </si>
  <si>
    <t>WEBSITE URL:</t>
  </si>
  <si>
    <t>COSCO SVC</t>
  </si>
  <si>
    <t>(LQKS1)</t>
  </si>
  <si>
    <t>(EB/WB)</t>
  </si>
  <si>
    <t>-</t>
  </si>
  <si>
    <t>SNL SVC</t>
  </si>
  <si>
    <t>(QKSY1)</t>
  </si>
  <si>
    <t>SITC SVC</t>
  </si>
  <si>
    <t>(QA2)</t>
  </si>
  <si>
    <t>(EB/WB)</t>
  </si>
  <si>
    <t>-</t>
  </si>
  <si>
    <t>OPTIMA</t>
  </si>
  <si>
    <t>(LQKS1)</t>
  </si>
  <si>
    <t>SINOTRANS NAGOYA</t>
  </si>
  <si>
    <t>(QKSY1)</t>
  </si>
  <si>
    <t>JRS CANIS</t>
  </si>
  <si>
    <t>(QA2)</t>
  </si>
  <si>
    <t>OPTIMA</t>
  </si>
  <si>
    <t>(LQKS1)</t>
  </si>
  <si>
    <t>SINOTRANS NAGOYA</t>
  </si>
  <si>
    <t>&lt;書類問い合わせ&gt;</t>
  </si>
  <si>
    <t>TEL:06-6202-5715 FAX:06-6202-5705</t>
  </si>
  <si>
    <t>CANCELED</t>
  </si>
  <si>
    <r>
      <t xml:space="preserve">10/12-12
</t>
    </r>
    <r>
      <rPr>
        <sz val="8"/>
        <color indexed="10"/>
        <rFont val="ＭＳ Ｐゴシック"/>
        <family val="3"/>
      </rPr>
      <t>香椎パークポート</t>
    </r>
  </si>
  <si>
    <t>(LQKS1)</t>
  </si>
  <si>
    <t>(QKSY1)</t>
  </si>
  <si>
    <t>(QA2)</t>
  </si>
  <si>
    <t>(水ー木） 　   　         　青海公共</t>
  </si>
  <si>
    <t>COSCO KIKU</t>
  </si>
  <si>
    <t>東京本社　東京都港区西新橋一丁目13番1号　DLX ビル7階</t>
  </si>
  <si>
    <t>（土） WQ4</t>
  </si>
  <si>
    <r>
      <t xml:space="preserve">      </t>
    </r>
    <r>
      <rPr>
        <sz val="9"/>
        <rFont val="ＭＳ Ｐゴシック"/>
        <family val="3"/>
      </rPr>
      <t>東京本社　東京都港区西新橋一丁目</t>
    </r>
    <r>
      <rPr>
        <sz val="9"/>
        <rFont val="Arial"/>
        <family val="2"/>
      </rPr>
      <t>13</t>
    </r>
    <r>
      <rPr>
        <sz val="9"/>
        <rFont val="ＭＳ Ｐゴシック"/>
        <family val="3"/>
      </rPr>
      <t>番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>号　</t>
    </r>
    <r>
      <rPr>
        <sz val="9"/>
        <rFont val="Arial"/>
        <family val="2"/>
      </rPr>
      <t xml:space="preserve">DLX </t>
    </r>
    <r>
      <rPr>
        <sz val="9"/>
        <rFont val="ＭＳ Ｐゴシック"/>
        <family val="3"/>
      </rPr>
      <t>ビル</t>
    </r>
    <r>
      <rPr>
        <sz val="9"/>
        <rFont val="Arial"/>
        <family val="2"/>
      </rPr>
      <t>7</t>
    </r>
    <r>
      <rPr>
        <sz val="9"/>
        <rFont val="ＭＳ Ｐゴシック"/>
        <family val="3"/>
      </rPr>
      <t>階</t>
    </r>
    <r>
      <rPr>
        <sz val="9"/>
        <rFont val="Arial"/>
        <family val="2"/>
      </rPr>
      <t xml:space="preserve">  /   </t>
    </r>
    <r>
      <rPr>
        <sz val="9"/>
        <rFont val="ＭＳ Ｐゴシック"/>
        <family val="3"/>
      </rPr>
      <t>関西支店　大阪市中央区道修町２－１－１０　Ｔ・Ｍ・Ｂ道修町ビル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４Ｆ</t>
    </r>
  </si>
  <si>
    <r>
      <t xml:space="preserve">      </t>
    </r>
    <r>
      <rPr>
        <sz val="8"/>
        <rFont val="ＭＳ Ｐゴシック"/>
        <family val="3"/>
      </rPr>
      <t>東京本社　東京都港区西新橋一丁目</t>
    </r>
    <r>
      <rPr>
        <sz val="8"/>
        <rFont val="Arial"/>
        <family val="2"/>
      </rPr>
      <t>13</t>
    </r>
    <r>
      <rPr>
        <sz val="8"/>
        <rFont val="ＭＳ Ｐゴシック"/>
        <family val="3"/>
      </rPr>
      <t>番</t>
    </r>
    <r>
      <rPr>
        <sz val="8"/>
        <rFont val="Arial"/>
        <family val="2"/>
      </rPr>
      <t>1</t>
    </r>
    <r>
      <rPr>
        <sz val="8"/>
        <rFont val="ＭＳ Ｐゴシック"/>
        <family val="3"/>
      </rPr>
      <t>号　</t>
    </r>
    <r>
      <rPr>
        <sz val="8"/>
        <rFont val="Arial"/>
        <family val="2"/>
      </rPr>
      <t xml:space="preserve">DLX </t>
    </r>
    <r>
      <rPr>
        <sz val="8"/>
        <rFont val="ＭＳ Ｐゴシック"/>
        <family val="3"/>
      </rPr>
      <t>ビル</t>
    </r>
    <r>
      <rPr>
        <sz val="8"/>
        <rFont val="Arial"/>
        <family val="2"/>
      </rPr>
      <t>7</t>
    </r>
    <r>
      <rPr>
        <sz val="8"/>
        <rFont val="ＭＳ Ｐゴシック"/>
        <family val="3"/>
      </rPr>
      <t>階</t>
    </r>
    <r>
      <rPr>
        <sz val="8"/>
        <rFont val="Arial"/>
        <family val="2"/>
      </rPr>
      <t xml:space="preserve">  /   </t>
    </r>
    <r>
      <rPr>
        <sz val="8"/>
        <rFont val="ＭＳ Ｐゴシック"/>
        <family val="3"/>
      </rPr>
      <t>関西支店　大阪市中央区道修町２－１－１０　Ｔ・Ｍ・Ｂ道修町ビル</t>
    </r>
    <r>
      <rPr>
        <sz val="8"/>
        <rFont val="Arial"/>
        <family val="2"/>
      </rPr>
      <t xml:space="preserve"> </t>
    </r>
    <r>
      <rPr>
        <sz val="8"/>
        <rFont val="ＭＳ Ｐゴシック"/>
        <family val="3"/>
      </rPr>
      <t>４Ｆ</t>
    </r>
  </si>
  <si>
    <t>（金） QWCT</t>
  </si>
  <si>
    <r>
      <t>(</t>
    </r>
    <r>
      <rPr>
        <b/>
        <sz val="9"/>
        <rFont val="ＭＳ Ｐゴシック"/>
        <family val="3"/>
      </rPr>
      <t>輸出</t>
    </r>
    <r>
      <rPr>
        <b/>
        <sz val="9"/>
        <rFont val="Arial"/>
        <family val="2"/>
      </rPr>
      <t>)TEL : 03-3595-6321  FAX : 03-3595-6324</t>
    </r>
  </si>
  <si>
    <r>
      <t>(</t>
    </r>
    <r>
      <rPr>
        <b/>
        <sz val="9"/>
        <rFont val="ＭＳ Ｐゴシック"/>
        <family val="3"/>
      </rPr>
      <t>輸入</t>
    </r>
    <r>
      <rPr>
        <b/>
        <sz val="9"/>
        <rFont val="Arial"/>
        <family val="2"/>
      </rPr>
      <t>)TEL : 03-3595-6322 FAX : 03-3595-6320</t>
    </r>
  </si>
  <si>
    <r>
      <t>(</t>
    </r>
    <r>
      <rPr>
        <b/>
        <sz val="8"/>
        <rFont val="ＭＳ Ｐゴシック"/>
        <family val="3"/>
      </rPr>
      <t>輸入</t>
    </r>
    <r>
      <rPr>
        <b/>
        <sz val="8"/>
        <rFont val="Arial"/>
        <family val="2"/>
      </rPr>
      <t>)TEL : 03-3595-6322 FAX : 03-3595-6320</t>
    </r>
  </si>
  <si>
    <r>
      <t>(</t>
    </r>
    <r>
      <rPr>
        <b/>
        <sz val="8"/>
        <rFont val="ＭＳ Ｐゴシック"/>
        <family val="3"/>
      </rPr>
      <t>輸出</t>
    </r>
    <r>
      <rPr>
        <b/>
        <sz val="8"/>
        <rFont val="Arial"/>
        <family val="2"/>
      </rPr>
      <t>)TEL : 03-3595-6321  FAX : 03-3595-6324</t>
    </r>
  </si>
  <si>
    <r>
      <t>(</t>
    </r>
    <r>
      <rPr>
        <b/>
        <sz val="10"/>
        <rFont val="ＭＳ Ｐゴシック"/>
        <family val="3"/>
      </rPr>
      <t>輸出</t>
    </r>
    <r>
      <rPr>
        <b/>
        <sz val="10"/>
        <rFont val="Arial"/>
        <family val="2"/>
      </rPr>
      <t>)TEL: 03-3595-6321   FAX: 03-3595-6324  /  TEL: 06-6202-5823   FAX: 06-4706-7513</t>
    </r>
  </si>
  <si>
    <r>
      <t>(</t>
    </r>
    <r>
      <rPr>
        <b/>
        <sz val="8"/>
        <rFont val="ＭＳ Ｐゴシック"/>
        <family val="3"/>
      </rPr>
      <t>輸出</t>
    </r>
    <r>
      <rPr>
        <b/>
        <sz val="8"/>
        <rFont val="Arial"/>
        <family val="2"/>
      </rPr>
      <t>)TEL: 03-3595-6321   FAX: 03-3595-6324  /  TEL: 06-6202-5823   FAX: 06-4706-7513</t>
    </r>
  </si>
  <si>
    <r>
      <rPr>
        <b/>
        <sz val="8"/>
        <rFont val="ＭＳ Ｐゴシック"/>
        <family val="3"/>
      </rPr>
      <t>　</t>
    </r>
    <r>
      <rPr>
        <b/>
        <sz val="8"/>
        <rFont val="Arial"/>
        <family val="2"/>
      </rPr>
      <t xml:space="preserve"> (</t>
    </r>
    <r>
      <rPr>
        <b/>
        <sz val="8"/>
        <rFont val="ＭＳ Ｐゴシック"/>
        <family val="3"/>
      </rPr>
      <t>輸入</t>
    </r>
    <r>
      <rPr>
        <b/>
        <sz val="8"/>
        <rFont val="Arial"/>
        <family val="2"/>
      </rPr>
      <t>)TEL: 03-3595-6322 FAX: 03-3595-6320</t>
    </r>
  </si>
  <si>
    <r>
      <t>(</t>
    </r>
    <r>
      <rPr>
        <b/>
        <sz val="9"/>
        <rFont val="ＭＳ Ｐゴシック"/>
        <family val="3"/>
      </rPr>
      <t>輸入</t>
    </r>
    <r>
      <rPr>
        <b/>
        <sz val="9"/>
        <rFont val="Arial"/>
        <family val="2"/>
      </rPr>
      <t>)FAX : 03-3595-6322  FAX : 03-3595-6320</t>
    </r>
  </si>
  <si>
    <r>
      <t xml:space="preserve">        (</t>
    </r>
    <r>
      <rPr>
        <b/>
        <sz val="10"/>
        <rFont val="ＭＳ Ｐゴシック"/>
        <family val="3"/>
      </rPr>
      <t>輸入</t>
    </r>
    <r>
      <rPr>
        <b/>
        <sz val="10"/>
        <rFont val="Arial"/>
        <family val="2"/>
      </rPr>
      <t>)TEL: 03-3595-6322  FAX: 03-3595-6320</t>
    </r>
  </si>
  <si>
    <t>(SKS6)</t>
  </si>
  <si>
    <t>(SKS2)</t>
  </si>
  <si>
    <t xml:space="preserve">SITC KWANGYANG </t>
  </si>
  <si>
    <t>(EB/WB)</t>
  </si>
  <si>
    <t>-</t>
  </si>
  <si>
    <t>JIANGSU1</t>
  </si>
  <si>
    <t>JIANGSU2</t>
  </si>
  <si>
    <r>
      <t>(</t>
    </r>
    <r>
      <rPr>
        <sz val="8"/>
        <rFont val="ＭＳ Ｐゴシック"/>
        <family val="3"/>
      </rPr>
      <t>火</t>
    </r>
    <r>
      <rPr>
        <sz val="8"/>
        <rFont val="Arial"/>
        <family val="2"/>
      </rPr>
      <t>-</t>
    </r>
    <r>
      <rPr>
        <sz val="8"/>
        <rFont val="ＭＳ Ｐゴシック"/>
        <family val="3"/>
      </rPr>
      <t>水</t>
    </r>
    <r>
      <rPr>
        <sz val="8"/>
        <rFont val="Arial"/>
        <family val="2"/>
      </rPr>
      <t>)</t>
    </r>
  </si>
  <si>
    <r>
      <t>(</t>
    </r>
    <r>
      <rPr>
        <sz val="8"/>
        <rFont val="ＭＳ Ｐゴシック"/>
        <family val="3"/>
      </rPr>
      <t>水</t>
    </r>
    <r>
      <rPr>
        <sz val="8"/>
        <rFont val="Arial"/>
        <family val="2"/>
      </rPr>
      <t>-</t>
    </r>
    <r>
      <rPr>
        <sz val="8"/>
        <rFont val="ＭＳ Ｐゴシック"/>
        <family val="3"/>
      </rPr>
      <t>木</t>
    </r>
    <r>
      <rPr>
        <sz val="8"/>
        <rFont val="Arial"/>
        <family val="2"/>
      </rPr>
      <t>)</t>
    </r>
  </si>
  <si>
    <r>
      <t>(</t>
    </r>
    <r>
      <rPr>
        <sz val="8"/>
        <rFont val="ＭＳ Ｐゴシック"/>
        <family val="3"/>
      </rPr>
      <t>木</t>
    </r>
    <r>
      <rPr>
        <sz val="8"/>
        <rFont val="Arial"/>
        <family val="2"/>
      </rPr>
      <t>-</t>
    </r>
    <r>
      <rPr>
        <sz val="8"/>
        <rFont val="ＭＳ Ｐゴシック"/>
        <family val="3"/>
      </rPr>
      <t>木</t>
    </r>
    <r>
      <rPr>
        <sz val="8"/>
        <rFont val="Arial"/>
        <family val="2"/>
      </rPr>
      <t>)</t>
    </r>
  </si>
  <si>
    <r>
      <t>(</t>
    </r>
    <r>
      <rPr>
        <b/>
        <sz val="8"/>
        <rFont val="ＤＦＰ特太ゴシック体"/>
        <family val="3"/>
      </rPr>
      <t>木</t>
    </r>
    <r>
      <rPr>
        <b/>
        <sz val="8"/>
        <rFont val="Arial Black"/>
        <family val="2"/>
      </rPr>
      <t>-</t>
    </r>
    <r>
      <rPr>
        <b/>
        <sz val="8"/>
        <rFont val="ＤＦＰ特太ゴシック体"/>
        <family val="3"/>
      </rPr>
      <t>金</t>
    </r>
    <r>
      <rPr>
        <b/>
        <sz val="8"/>
        <rFont val="Arial Black"/>
        <family val="2"/>
      </rPr>
      <t>)</t>
    </r>
  </si>
  <si>
    <r>
      <t>(</t>
    </r>
    <r>
      <rPr>
        <b/>
        <sz val="8"/>
        <rFont val="ＤＦＰ特太ゴシック体"/>
        <family val="3"/>
      </rPr>
      <t>火</t>
    </r>
    <r>
      <rPr>
        <b/>
        <sz val="8"/>
        <rFont val="Arial Black"/>
        <family val="2"/>
      </rPr>
      <t>-</t>
    </r>
    <r>
      <rPr>
        <b/>
        <sz val="8"/>
        <rFont val="ＤＦＰ特太ゴシック体"/>
        <family val="3"/>
      </rPr>
      <t>火</t>
    </r>
    <r>
      <rPr>
        <b/>
        <sz val="8"/>
        <rFont val="Arial Black"/>
        <family val="2"/>
      </rPr>
      <t>)</t>
    </r>
  </si>
  <si>
    <r>
      <t>(</t>
    </r>
    <r>
      <rPr>
        <b/>
        <sz val="8"/>
        <rFont val="ＤＦＰ特太ゴシック体"/>
        <family val="3"/>
      </rPr>
      <t>月</t>
    </r>
    <r>
      <rPr>
        <b/>
        <sz val="8"/>
        <rFont val="Arial Black"/>
        <family val="2"/>
      </rPr>
      <t>-</t>
    </r>
    <r>
      <rPr>
        <b/>
        <sz val="8"/>
        <rFont val="ＤＦＰ特太ゴシック体"/>
        <family val="3"/>
      </rPr>
      <t>火</t>
    </r>
    <r>
      <rPr>
        <b/>
        <sz val="8"/>
        <rFont val="Arial Black"/>
        <family val="2"/>
      </rPr>
      <t>)</t>
    </r>
  </si>
  <si>
    <t>HALCYON</t>
  </si>
  <si>
    <t>SINOTRANS DALIAN</t>
  </si>
  <si>
    <t>OTANA BHUM</t>
  </si>
  <si>
    <t>(SKS7)</t>
  </si>
  <si>
    <t>(SKY1)</t>
  </si>
  <si>
    <t>SNL SVC</t>
  </si>
  <si>
    <t>COSCO SVC</t>
  </si>
  <si>
    <t>（月-火）</t>
  </si>
  <si>
    <t>SINOTRANS QINGDAO</t>
  </si>
  <si>
    <t>JIANGSU1のみ引き受け可</t>
  </si>
  <si>
    <t>JIANGSU1のみ引き受け可</t>
  </si>
  <si>
    <t>JIANGSU2のみ引き受け可</t>
  </si>
  <si>
    <t>LANTAU BEACH</t>
  </si>
  <si>
    <t>-</t>
  </si>
  <si>
    <t>大阪市中央区高麗橋4丁目3番7号(北ビル8階）</t>
  </si>
  <si>
    <t>-</t>
  </si>
  <si>
    <t>QA2</t>
  </si>
  <si>
    <t>QKSY1</t>
  </si>
  <si>
    <t>QQCTN</t>
  </si>
  <si>
    <t xml:space="preserve">QINGDAO NEW QIANWAN CONTAINER TERMINAL </t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</si>
  <si>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4</t>
    </r>
    <r>
      <rPr>
        <sz val="8"/>
        <rFont val="ＭＳ �ႴシッႯ"/>
        <family val="3"/>
      </rPr>
      <t>期自</t>
    </r>
    <r>
      <rPr>
        <sz val="8"/>
        <rFont val="FangSong"/>
        <family val="3"/>
      </rPr>
      <t>动</t>
    </r>
    <r>
      <rPr>
        <sz val="8"/>
        <rFont val="ＭＳ �ႴシッႯ"/>
        <family val="3"/>
      </rPr>
      <t>化集装箱</t>
    </r>
    <r>
      <rPr>
        <sz val="8"/>
        <rFont val="FangSong"/>
        <family val="3"/>
      </rPr>
      <t>码头</t>
    </r>
  </si>
  <si>
    <t>PAAVA</t>
  </si>
  <si>
    <r>
      <t>(土)</t>
    </r>
    <r>
      <rPr>
        <b/>
        <sz val="9"/>
        <rFont val="ＭＳ Ｐゴシック"/>
        <family val="3"/>
      </rPr>
      <t>ＷＱ5</t>
    </r>
  </si>
  <si>
    <t>SKT2</t>
  </si>
  <si>
    <r>
      <t>SKT1/SKT5/SNG2/</t>
    </r>
    <r>
      <rPr>
        <b/>
        <sz val="10"/>
        <rFont val="Arial"/>
        <family val="2"/>
      </rPr>
      <t>SNG7</t>
    </r>
    <r>
      <rPr>
        <sz val="10"/>
        <rFont val="Arial"/>
        <family val="2"/>
      </rPr>
      <t>/ SKT4/SNG5/SKT7/SKT6</t>
    </r>
  </si>
  <si>
    <t>(土)WQ1</t>
  </si>
  <si>
    <t>SKS2</t>
  </si>
  <si>
    <t>SKS6/SKS7</t>
  </si>
  <si>
    <t>1812S</t>
  </si>
  <si>
    <t>HYPERION</t>
  </si>
  <si>
    <t>5/26</t>
  </si>
  <si>
    <t>5/31-6/01</t>
  </si>
  <si>
    <t>5/30-31</t>
  </si>
  <si>
    <t>5/31-31</t>
  </si>
  <si>
    <t>6/01</t>
  </si>
  <si>
    <t>6/02</t>
  </si>
  <si>
    <t>5/27</t>
  </si>
  <si>
    <t>5/31</t>
  </si>
  <si>
    <t>1821E/W</t>
  </si>
  <si>
    <t>JEJU ISLAND</t>
  </si>
  <si>
    <t>5/30-30</t>
  </si>
  <si>
    <t>6/01-01</t>
  </si>
  <si>
    <t>6/05-06</t>
  </si>
  <si>
    <t>6/06-07</t>
  </si>
  <si>
    <t>6/07-07</t>
  </si>
  <si>
    <t>1811E/W</t>
  </si>
  <si>
    <t>107E/W</t>
  </si>
  <si>
    <t>5/30-31</t>
  </si>
  <si>
    <t>5/31-6/01</t>
  </si>
  <si>
    <t>6/02-02</t>
  </si>
  <si>
    <t>6/08</t>
  </si>
  <si>
    <t>6/09</t>
  </si>
  <si>
    <t>WEI
5/26</t>
  </si>
  <si>
    <t>5/27</t>
  </si>
  <si>
    <t>6/01-02</t>
  </si>
  <si>
    <t>WEI
6/08</t>
  </si>
  <si>
    <t>6/09</t>
  </si>
  <si>
    <t>SITC MANILA</t>
  </si>
  <si>
    <t>1821E/W</t>
  </si>
  <si>
    <r>
      <t xml:space="preserve">5/29-29             </t>
    </r>
    <r>
      <rPr>
        <sz val="8.5"/>
        <rFont val="ＭＳ Ｐゴシック"/>
        <family val="3"/>
      </rPr>
      <t>夢洲</t>
    </r>
  </si>
  <si>
    <t>5/29-30</t>
  </si>
  <si>
    <r>
      <t xml:space="preserve">5/28-29               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C-1</t>
    </r>
    <r>
      <rPr>
        <b/>
        <sz val="8.5"/>
        <rFont val="ＭＳ Ｐゴシック"/>
        <family val="3"/>
      </rPr>
      <t>　　</t>
    </r>
  </si>
  <si>
    <t>5/29-29</t>
  </si>
  <si>
    <t>806E/W</t>
  </si>
  <si>
    <t>(WEI)  5/26</t>
  </si>
  <si>
    <t>5/29-29</t>
  </si>
  <si>
    <t>5/29-30</t>
  </si>
  <si>
    <t>(SHA)  5/26</t>
  </si>
  <si>
    <t>5/28-29</t>
  </si>
  <si>
    <t>6/03</t>
  </si>
  <si>
    <t>1822E/W</t>
  </si>
  <si>
    <t>661E/W</t>
  </si>
  <si>
    <t>5/25</t>
  </si>
  <si>
    <t>5/24</t>
  </si>
  <si>
    <t>5/26</t>
  </si>
  <si>
    <r>
      <t xml:space="preserve">5/29-30
</t>
    </r>
    <r>
      <rPr>
        <sz val="8"/>
        <rFont val="ＭＳ Ｐゴシック"/>
        <family val="3"/>
      </rPr>
      <t>青海</t>
    </r>
    <r>
      <rPr>
        <sz val="8"/>
        <rFont val="Arial"/>
        <family val="2"/>
      </rPr>
      <t>A-4</t>
    </r>
    <r>
      <rPr>
        <sz val="8"/>
        <rFont val="ＭＳ Ｐゴシック"/>
        <family val="3"/>
      </rPr>
      <t>　　　　</t>
    </r>
  </si>
  <si>
    <r>
      <t xml:space="preserve">5/30-30
</t>
    </r>
    <r>
      <rPr>
        <sz val="8"/>
        <rFont val="ＭＳ Ｐゴシック"/>
        <family val="3"/>
      </rPr>
      <t>本牧</t>
    </r>
    <r>
      <rPr>
        <sz val="8"/>
        <rFont val="Arial"/>
        <family val="2"/>
      </rPr>
      <t>BC</t>
    </r>
  </si>
  <si>
    <t>5/29-29</t>
  </si>
  <si>
    <t>6/06</t>
  </si>
  <si>
    <t>6/08</t>
  </si>
  <si>
    <t>6/07</t>
  </si>
  <si>
    <t>5/29</t>
  </si>
  <si>
    <t>6/04</t>
  </si>
  <si>
    <t>052E/W</t>
  </si>
  <si>
    <t>6/03-04</t>
  </si>
  <si>
    <t>6/03-03</t>
  </si>
  <si>
    <t>1816S</t>
  </si>
  <si>
    <t>013E/W</t>
  </si>
  <si>
    <t>6/06-06</t>
  </si>
  <si>
    <t>6/05-05</t>
  </si>
  <si>
    <t>6/10</t>
  </si>
  <si>
    <t>1822E/W</t>
  </si>
  <si>
    <t>283E/W</t>
  </si>
  <si>
    <r>
      <t xml:space="preserve">6/04-04               </t>
    </r>
    <r>
      <rPr>
        <b/>
        <sz val="8"/>
        <color indexed="10"/>
        <rFont val="ＭＳ Ｐゴシック"/>
        <family val="3"/>
      </rPr>
      <t>南港</t>
    </r>
    <r>
      <rPr>
        <b/>
        <sz val="8"/>
        <color indexed="10"/>
        <rFont val="Arial"/>
        <family val="2"/>
      </rPr>
      <t>C-1</t>
    </r>
  </si>
  <si>
    <r>
      <t>6/04-05</t>
    </r>
    <r>
      <rPr>
        <sz val="8"/>
        <rFont val="ＭＳ Ｐゴシック"/>
        <family val="3"/>
      </rPr>
      <t>　　</t>
    </r>
    <r>
      <rPr>
        <sz val="8"/>
        <rFont val="Arial"/>
        <family val="2"/>
      </rPr>
      <t xml:space="preserve">    </t>
    </r>
    <r>
      <rPr>
        <sz val="8"/>
        <rFont val="ＭＳ Ｐゴシック"/>
        <family val="3"/>
      </rPr>
      <t>　</t>
    </r>
    <r>
      <rPr>
        <sz val="8"/>
        <rFont val="Arial"/>
        <family val="2"/>
      </rPr>
      <t xml:space="preserve">   </t>
    </r>
    <r>
      <rPr>
        <sz val="8"/>
        <rFont val="ＭＳ Ｐゴシック"/>
        <family val="3"/>
      </rPr>
      <t>南港</t>
    </r>
    <r>
      <rPr>
        <sz val="8"/>
        <rFont val="Arial"/>
        <family val="2"/>
      </rPr>
      <t>C-8</t>
    </r>
  </si>
  <si>
    <t>6/04-05</t>
  </si>
  <si>
    <r>
      <t xml:space="preserve">6/06-06                </t>
    </r>
    <r>
      <rPr>
        <sz val="8"/>
        <rFont val="ＭＳ Ｐゴシック"/>
        <family val="3"/>
      </rPr>
      <t>太刀浦</t>
    </r>
    <r>
      <rPr>
        <sz val="8"/>
        <rFont val="Arial"/>
        <family val="2"/>
      </rPr>
      <t>No2</t>
    </r>
  </si>
  <si>
    <r>
      <t xml:space="preserve">6/06-07               </t>
    </r>
    <r>
      <rPr>
        <sz val="8"/>
        <rFont val="ＭＳ Ｐゴシック"/>
        <family val="3"/>
      </rPr>
      <t>アイランドシティ</t>
    </r>
  </si>
  <si>
    <t>6/04-04</t>
  </si>
  <si>
    <t>6/14</t>
  </si>
  <si>
    <t>014E/W</t>
  </si>
  <si>
    <t>6/05</t>
  </si>
  <si>
    <t>6/04-05                                CY CUT6/04AM</t>
  </si>
  <si>
    <t>333E/W</t>
  </si>
  <si>
    <t>6/08-08                                  CY CUT6/07AM</t>
  </si>
  <si>
    <t>(XIN)                   6/02</t>
  </si>
  <si>
    <t>(YNT/DLN)          6/03</t>
  </si>
  <si>
    <t>6/11-12</t>
  </si>
  <si>
    <t>QQCT/QQCT2</t>
  </si>
  <si>
    <r>
      <rPr>
        <sz val="9"/>
        <rFont val="ＭＳ �ႴシッႯ"/>
        <family val="3"/>
      </rPr>
      <t>前湾</t>
    </r>
    <r>
      <rPr>
        <sz val="9"/>
        <rFont val="Arial"/>
        <family val="2"/>
      </rPr>
      <t>3</t>
    </r>
    <r>
      <rPr>
        <sz val="9"/>
        <rFont val="ＭＳ �ႴシッႯ"/>
        <family val="3"/>
      </rPr>
      <t>期</t>
    </r>
    <r>
      <rPr>
        <sz val="9"/>
        <rFont val="Arial"/>
        <family val="2"/>
      </rPr>
      <t>/</t>
    </r>
    <r>
      <rPr>
        <sz val="9"/>
        <rFont val="ＭＳ �ႴシッႯ"/>
        <family val="3"/>
      </rPr>
      <t>前湾</t>
    </r>
    <r>
      <rPr>
        <sz val="9"/>
        <rFont val="Arial"/>
        <family val="2"/>
      </rPr>
      <t>2</t>
    </r>
    <r>
      <rPr>
        <sz val="9"/>
        <rFont val="ＭＳ �ႴシッႯ"/>
        <family val="3"/>
      </rPr>
      <t>期</t>
    </r>
  </si>
  <si>
    <t>QIANWAN CONTAINER TERMINAL NO.3/NO.2</t>
  </si>
  <si>
    <t>065E/W</t>
  </si>
  <si>
    <t>6/11-11</t>
  </si>
  <si>
    <t>EPONYMA</t>
  </si>
  <si>
    <t>SINOTRANS HONG KONG</t>
  </si>
  <si>
    <t>NORTHERN VALENCE</t>
  </si>
  <si>
    <t>6/09(WQ1)</t>
  </si>
  <si>
    <t>RESOLUTION</t>
  </si>
  <si>
    <t>6/11(WQ1)</t>
  </si>
  <si>
    <t>6/08(WQ5)</t>
  </si>
  <si>
    <t>6/02</t>
  </si>
  <si>
    <t>6/01</t>
  </si>
  <si>
    <t>6/03-04                           CUT:5/31</t>
  </si>
  <si>
    <t>6/04-05                       CUT:6/01</t>
  </si>
  <si>
    <t>6/05-05                        CUT:6/01</t>
  </si>
  <si>
    <t>(W/B) SITC LAEM CHABANG</t>
  </si>
  <si>
    <t>YI SHENG</t>
  </si>
  <si>
    <t>1810E/1810W</t>
  </si>
  <si>
    <t>5/15-16</t>
  </si>
  <si>
    <t>5/16-17</t>
  </si>
  <si>
    <t>5/17-17</t>
  </si>
  <si>
    <t>5/24-25</t>
  </si>
  <si>
    <t>5/23-23</t>
  </si>
  <si>
    <t>5/22-22</t>
  </si>
  <si>
    <t>5/21-22</t>
  </si>
  <si>
    <t>5/29-30</t>
  </si>
  <si>
    <t>5/30-31</t>
  </si>
  <si>
    <t>5/31-31</t>
  </si>
  <si>
    <t>SINOTRANS SHENZHEN</t>
  </si>
  <si>
    <t>5/17-18</t>
  </si>
  <si>
    <t>5/18-19</t>
  </si>
  <si>
    <t>5/19-20</t>
  </si>
  <si>
    <t>5/24-24</t>
  </si>
  <si>
    <t>5/25-25</t>
  </si>
  <si>
    <t>5/31-6/01</t>
  </si>
  <si>
    <t>6/01-02</t>
  </si>
  <si>
    <t>6/02-03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</si>
</sst>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\-d"/>
    <numFmt numFmtId="183" formatCode="mmm\-yyyy"/>
    <numFmt numFmtId="184" formatCode="m/dd\-dd"/>
    <numFmt numFmtId="185" formatCode="m/d;@"/>
    <numFmt numFmtId="186" formatCode="[$-F800]dddd\,\ mmmm\ dd\,\ yyyy"/>
    <numFmt numFmtId="187" formatCode="yyyy&quot;年&quot;m&quot;月&quot;d&quot;日&quot;;@"/>
    <numFmt numFmtId="188" formatCode="[$-411]ggge&quot;年&quot;m&quot;月&quot;d&quot;日&quot;;@"/>
    <numFmt numFmtId="189" formatCode="[&lt;=999]000;[&lt;=9999]000\-00;000\-0000"/>
    <numFmt numFmtId="190" formatCode="mm/dd"/>
    <numFmt numFmtId="191" formatCode="m/dd"/>
    <numFmt numFmtId="192" formatCode="0_);[Red]\(0\)"/>
  </numFmts>
  <fonts count="152">
    <font>
      <sz val="11"/>
      <name val="ＭＳ �ႴシッႯ"/>
      <family val="3"/>
    </font>
    <font>
      <sz val="11"/>
      <name val="ＭＳ Ｐゴシック"/>
      <family val="3"/>
    </font>
    <font>
      <sz val="11"/>
      <name val="ＭＳ �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ＤＦＰ特太ゴシック体"/>
      <family val="3"/>
    </font>
    <font>
      <b/>
      <sz val="8"/>
      <name val="ＤＦＰ特太ゴシック体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� Ｐゴシック"/>
      <family val="3"/>
    </font>
    <font>
      <b/>
      <sz val="8"/>
      <name val="Arial Black"/>
      <family val="2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9"/>
      <name val="Arial Black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name val="Arial Black"/>
      <family val="2"/>
    </font>
    <font>
      <b/>
      <sz val="12"/>
      <name val="Arial Black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8"/>
      <name val="HG創英角ｺﾞｼｯｸUB"/>
      <family val="3"/>
    </font>
    <font>
      <b/>
      <sz val="12"/>
      <name val="HG創英角ｺﾞｼｯｸUB"/>
      <family val="3"/>
    </font>
    <font>
      <b/>
      <sz val="16"/>
      <name val="Arial Black"/>
      <family val="2"/>
    </font>
    <font>
      <sz val="8"/>
      <name val="ＭＳ Ｐ明朝"/>
      <family val="1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8.5"/>
      <name val="Arial"/>
      <family val="2"/>
    </font>
    <font>
      <sz val="8.5"/>
      <name val="Arial"/>
      <family val="2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.5"/>
      <name val="ＭＳ Ｐゴシック"/>
      <family val="3"/>
    </font>
    <font>
      <b/>
      <sz val="13"/>
      <name val="Arial Black"/>
      <family val="2"/>
    </font>
    <font>
      <b/>
      <sz val="19"/>
      <name val="HG創英角ｺﾞｼｯｸUB"/>
      <family val="3"/>
    </font>
    <font>
      <b/>
      <sz val="13"/>
      <name val="HG創英角ｺﾞｼｯｸUB"/>
      <family val="3"/>
    </font>
    <font>
      <b/>
      <sz val="9"/>
      <color indexed="12"/>
      <name val="ＭＳ Ｐゴシック"/>
      <family val="3"/>
    </font>
    <font>
      <b/>
      <sz val="10"/>
      <name val="Arial"/>
      <family val="2"/>
    </font>
    <font>
      <sz val="10"/>
      <name val="ＭＳ Ｐゴシック"/>
      <family val="3"/>
    </font>
    <font>
      <b/>
      <sz val="10"/>
      <name val="ＤＦＰ特太ゴシック体"/>
      <family val="3"/>
    </font>
    <font>
      <b/>
      <sz val="20"/>
      <name val="Arial Black"/>
      <family val="2"/>
    </font>
    <font>
      <b/>
      <sz val="14"/>
      <name val="Arial Black"/>
      <family val="2"/>
    </font>
    <font>
      <b/>
      <sz val="21"/>
      <name val="Arial Black"/>
      <family val="2"/>
    </font>
    <font>
      <b/>
      <sz val="15"/>
      <name val="Arial Black"/>
      <family val="2"/>
    </font>
    <font>
      <sz val="7"/>
      <name val="Arial"/>
      <family val="2"/>
    </font>
    <font>
      <sz val="7"/>
      <name val="ＭＳ Ｐゴシック"/>
      <family val="3"/>
    </font>
    <font>
      <b/>
      <sz val="7"/>
      <name val="Arial"/>
      <family val="2"/>
    </font>
    <font>
      <b/>
      <sz val="7"/>
      <name val="ＭＳ Ｐゴシック"/>
      <family val="3"/>
    </font>
    <font>
      <b/>
      <sz val="17"/>
      <name val="Arial Black"/>
      <family val="2"/>
    </font>
    <font>
      <sz val="11"/>
      <color indexed="10"/>
      <name val="ＭＳ �ႴシッႯ"/>
      <family val="3"/>
    </font>
    <font>
      <b/>
      <sz val="9"/>
      <color indexed="10"/>
      <name val="ＭＳ Ｐゴシック"/>
      <family val="3"/>
    </font>
    <font>
      <sz val="8.5"/>
      <color indexed="10"/>
      <name val="Arial"/>
      <family val="2"/>
    </font>
    <font>
      <sz val="8"/>
      <color indexed="10"/>
      <name val="Arial"/>
      <family val="2"/>
    </font>
    <font>
      <sz val="10"/>
      <name val="ＭＳ �ႴシッႯ"/>
      <family val="3"/>
    </font>
    <font>
      <sz val="9"/>
      <name val="ＭＳ �ႴシッႯ"/>
      <family val="3"/>
    </font>
    <font>
      <sz val="10"/>
      <name val="NSimSun"/>
      <family val="3"/>
    </font>
    <font>
      <sz val="9"/>
      <name val="NSimSun"/>
      <family val="3"/>
    </font>
    <font>
      <sz val="8"/>
      <name val="ＭＳ �ႴシッႯ"/>
      <family val="3"/>
    </font>
    <font>
      <u val="single"/>
      <sz val="9"/>
      <color indexed="12"/>
      <name val="ＭＳ Ｐゴシック"/>
      <family val="3"/>
    </font>
    <font>
      <b/>
      <sz val="16"/>
      <name val="HG創英角ｺﾞｼｯｸUB"/>
      <family val="3"/>
    </font>
    <font>
      <b/>
      <sz val="11"/>
      <name val="HG創英角ｺﾞｼｯｸUB"/>
      <family val="3"/>
    </font>
    <font>
      <b/>
      <sz val="14"/>
      <color indexed="48"/>
      <name val="ＭＳ Ｐゴシック"/>
      <family val="3"/>
    </font>
    <font>
      <sz val="9"/>
      <color indexed="10"/>
      <name val="Arial Black"/>
      <family val="2"/>
    </font>
    <font>
      <b/>
      <sz val="8.5"/>
      <name val="ＭＳ Ｐゴシック"/>
      <family val="3"/>
    </font>
    <font>
      <sz val="10"/>
      <name val="Arial"/>
      <family val="2"/>
    </font>
    <font>
      <sz val="7"/>
      <name val="ＤＦＰ特太ゴシック体"/>
      <family val="3"/>
    </font>
    <font>
      <sz val="8"/>
      <name val="ＤＦＰ特太ゴシック体"/>
      <family val="3"/>
    </font>
    <font>
      <sz val="9"/>
      <color indexed="10"/>
      <name val="Arial"/>
      <family val="2"/>
    </font>
    <font>
      <sz val="7.5"/>
      <name val="ＭＳ Ｐゴシック"/>
      <family val="3"/>
    </font>
    <font>
      <b/>
      <sz val="7.5"/>
      <name val="ＭＳ Ｐゴシック"/>
      <family val="3"/>
    </font>
    <font>
      <b/>
      <sz val="7.5"/>
      <name val="Arial"/>
      <family val="2"/>
    </font>
    <font>
      <b/>
      <sz val="12"/>
      <name val="Arial"/>
      <family val="2"/>
    </font>
    <font>
      <sz val="9"/>
      <name val="ＭＳ Ｐ明朝"/>
      <family val="1"/>
    </font>
    <font>
      <sz val="6"/>
      <name val="ＭＳ �ႴシッႯ"/>
      <family val="3"/>
    </font>
    <font>
      <sz val="8"/>
      <color indexed="10"/>
      <name val="ＭＳ Ｐゴシック"/>
      <family val="3"/>
    </font>
    <font>
      <b/>
      <sz val="8"/>
      <color indexed="10"/>
      <name val="ＭＳ Ｐゴシック"/>
      <family val="3"/>
    </font>
    <font>
      <b/>
      <sz val="8"/>
      <color indexed="10"/>
      <name val="Arial"/>
      <family val="2"/>
    </font>
    <font>
      <sz val="8"/>
      <name val="FangSong"/>
      <family val="3"/>
    </font>
    <font>
      <b/>
      <sz val="9"/>
      <name val="Arial Black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8"/>
      <color indexed="10"/>
      <name val="Arial Black"/>
      <family val="2"/>
    </font>
    <font>
      <b/>
      <sz val="13"/>
      <color indexed="10"/>
      <name val="Arial Black"/>
      <family val="2"/>
    </font>
    <font>
      <b/>
      <sz val="12"/>
      <color indexed="10"/>
      <name val="Arial Black"/>
      <family val="2"/>
    </font>
    <font>
      <sz val="9"/>
      <color indexed="10"/>
      <name val="ＭＳ Ｐゴシック"/>
      <family val="3"/>
    </font>
    <font>
      <b/>
      <sz val="12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9"/>
      <name val="Arial"/>
      <family val="2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sz val="8"/>
      <color indexed="10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8"/>
      <color rgb="FFFF0000"/>
      <name val="ＭＳ Ｐゴシック"/>
      <family val="3"/>
    </font>
    <font>
      <b/>
      <sz val="8"/>
      <color rgb="FFFF0000"/>
      <name val="ＭＳ Ｐゴシック"/>
      <family val="3"/>
    </font>
    <font>
      <sz val="9"/>
      <color rgb="FFFF0000"/>
      <name val="Arial"/>
      <family val="2"/>
    </font>
    <font>
      <b/>
      <sz val="18"/>
      <color rgb="FFFF0000"/>
      <name val="Arial Black"/>
      <family val="2"/>
    </font>
    <font>
      <b/>
      <sz val="13"/>
      <color rgb="FFFF0000"/>
      <name val="Arial Black"/>
      <family val="2"/>
    </font>
    <font>
      <b/>
      <sz val="12"/>
      <color rgb="FFFF0000"/>
      <name val="Arial Black"/>
      <family val="2"/>
    </font>
    <font>
      <b/>
      <sz val="9"/>
      <color rgb="FFFF0000"/>
      <name val="ＭＳ Ｐゴシック"/>
      <family val="3"/>
    </font>
    <font>
      <sz val="9"/>
      <color rgb="FFFF0000"/>
      <name val="ＭＳ Ｐゴシック"/>
      <family val="3"/>
    </font>
    <font>
      <sz val="11"/>
      <color rgb="FFFF0000"/>
      <name val="ＭＳ �ႴシッႯ"/>
      <family val="3"/>
    </font>
    <font>
      <b/>
      <sz val="12"/>
      <color theme="0"/>
      <name val="ＭＳ Ｐゴシック"/>
      <family val="3"/>
    </font>
    <font>
      <b/>
      <sz val="8"/>
      <color theme="0"/>
      <name val="ＭＳ Ｐゴシック"/>
      <family val="3"/>
    </font>
    <font>
      <sz val="11"/>
      <color theme="0"/>
      <name val="Arial"/>
      <family val="2"/>
    </font>
    <font>
      <b/>
      <sz val="10"/>
      <color theme="0"/>
      <name val="ＭＳ Ｐゴシック"/>
      <family val="3"/>
    </font>
    <font>
      <b/>
      <sz val="18"/>
      <color theme="0"/>
      <name val="ＭＳ Ｐゴシック"/>
      <family val="3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FF0000"/>
      <name val="ＭＳ Ｐ明朝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799847602844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 style="thin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/>
      <right style="thin"/>
      <top style="double"/>
      <bottom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5" fillId="2" borderId="0" applyNumberFormat="0" applyBorder="0" applyAlignment="0" applyProtection="0"/>
    <xf numFmtId="0" fontId="115" fillId="3" borderId="0" applyNumberFormat="0" applyBorder="0" applyAlignment="0" applyProtection="0"/>
    <xf numFmtId="0" fontId="115" fillId="4" borderId="0" applyNumberFormat="0" applyBorder="0" applyAlignment="0" applyProtection="0"/>
    <xf numFmtId="0" fontId="115" fillId="5" borderId="0" applyNumberFormat="0" applyBorder="0" applyAlignment="0" applyProtection="0"/>
    <xf numFmtId="0" fontId="115" fillId="6" borderId="0" applyNumberFormat="0" applyBorder="0" applyAlignment="0" applyProtection="0"/>
    <xf numFmtId="0" fontId="115" fillId="7" borderId="0" applyNumberFormat="0" applyBorder="0" applyAlignment="0" applyProtection="0"/>
    <xf numFmtId="0" fontId="115" fillId="8" borderId="0" applyNumberFormat="0" applyBorder="0" applyAlignment="0" applyProtection="0"/>
    <xf numFmtId="0" fontId="115" fillId="9" borderId="0" applyNumberFormat="0" applyBorder="0" applyAlignment="0" applyProtection="0"/>
    <xf numFmtId="0" fontId="115" fillId="10" borderId="0" applyNumberFormat="0" applyBorder="0" applyAlignment="0" applyProtection="0"/>
    <xf numFmtId="0" fontId="115" fillId="11" borderId="0" applyNumberFormat="0" applyBorder="0" applyAlignment="0" applyProtection="0"/>
    <xf numFmtId="0" fontId="115" fillId="12" borderId="0" applyNumberFormat="0" applyBorder="0" applyAlignment="0" applyProtection="0"/>
    <xf numFmtId="0" fontId="115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0" borderId="0" applyNumberFormat="0" applyBorder="0" applyAlignment="0" applyProtection="0"/>
    <xf numFmtId="0" fontId="116" fillId="16" borderId="0" applyNumberFormat="0" applyBorder="0" applyAlignment="0" applyProtection="0"/>
    <xf numFmtId="0" fontId="116" fillId="17" borderId="0" applyNumberFormat="0" applyBorder="0" applyAlignment="0" applyProtection="0"/>
    <xf numFmtId="0" fontId="116" fillId="18" borderId="0" applyNumberFormat="0" applyBorder="0" applyAlignment="0" applyProtection="0"/>
    <xf numFmtId="0" fontId="116" fillId="19" borderId="0" applyNumberFormat="0" applyBorder="0" applyAlignment="0" applyProtection="0"/>
    <xf numFmtId="0" fontId="116" fillId="20" borderId="0" applyNumberFormat="0" applyBorder="0" applyAlignment="0" applyProtection="0"/>
    <xf numFmtId="0" fontId="116" fillId="21" borderId="0" applyNumberFormat="0" applyBorder="0" applyAlignment="0" applyProtection="0"/>
    <xf numFmtId="0" fontId="116" fillId="22" borderId="0" applyNumberFormat="0" applyBorder="0" applyAlignment="0" applyProtection="0"/>
    <xf numFmtId="0" fontId="116" fillId="23" borderId="0" applyNumberFormat="0" applyBorder="0" applyAlignment="0" applyProtection="0"/>
    <xf numFmtId="0" fontId="116" fillId="24" borderId="0" applyNumberFormat="0" applyBorder="0" applyAlignment="0" applyProtection="0"/>
    <xf numFmtId="0" fontId="117" fillId="0" borderId="0" applyNumberFormat="0" applyFill="0" applyBorder="0" applyAlignment="0" applyProtection="0"/>
    <xf numFmtId="0" fontId="118" fillId="25" borderId="1" applyNumberFormat="0" applyAlignment="0" applyProtection="0"/>
    <xf numFmtId="0" fontId="119" fillId="26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120" fillId="0" borderId="3" applyNumberFormat="0" applyFill="0" applyAlignment="0" applyProtection="0"/>
    <xf numFmtId="0" fontId="121" fillId="28" borderId="0" applyNumberFormat="0" applyBorder="0" applyAlignment="0" applyProtection="0"/>
    <xf numFmtId="0" fontId="122" fillId="29" borderId="4" applyNumberFormat="0" applyAlignment="0" applyProtection="0"/>
    <xf numFmtId="0" fontId="12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4" fillId="0" borderId="5" applyNumberFormat="0" applyFill="0" applyAlignment="0" applyProtection="0"/>
    <xf numFmtId="0" fontId="125" fillId="0" borderId="6" applyNumberFormat="0" applyFill="0" applyAlignment="0" applyProtection="0"/>
    <xf numFmtId="0" fontId="126" fillId="0" borderId="7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8" applyNumberFormat="0" applyFill="0" applyAlignment="0" applyProtection="0"/>
    <xf numFmtId="0" fontId="128" fillId="29" borderId="9" applyNumberFormat="0" applyAlignment="0" applyProtection="0"/>
    <xf numFmtId="0" fontId="12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30" fillId="30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31" fillId="31" borderId="0" applyNumberFormat="0" applyBorder="0" applyAlignment="0" applyProtection="0"/>
  </cellStyleXfs>
  <cellXfs count="975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58" fontId="5" fillId="0" borderId="0" xfId="0" applyNumberFormat="1" applyFont="1" applyAlignment="1">
      <alignment/>
    </xf>
    <xf numFmtId="0" fontId="20" fillId="0" borderId="0" xfId="0" applyFont="1" applyAlignment="1">
      <alignment/>
    </xf>
    <xf numFmtId="0" fontId="16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27" fillId="0" borderId="12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2" xfId="0" applyFont="1" applyBorder="1" applyAlignment="1">
      <alignment horizontal="center"/>
    </xf>
    <xf numFmtId="0" fontId="27" fillId="0" borderId="15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9" fillId="0" borderId="0" xfId="43" applyAlignment="1" applyProtection="1">
      <alignment/>
      <protection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9" fillId="0" borderId="0" xfId="43" applyAlignment="1" applyProtection="1">
      <alignment vertical="center"/>
      <protection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6" fillId="0" borderId="0" xfId="0" applyFont="1" applyFill="1" applyAlignment="1">
      <alignment horizontal="center"/>
    </xf>
    <xf numFmtId="0" fontId="18" fillId="0" borderId="0" xfId="0" applyFont="1" applyBorder="1" applyAlignment="1">
      <alignment/>
    </xf>
    <xf numFmtId="0" fontId="9" fillId="0" borderId="0" xfId="43" applyFill="1" applyAlignment="1" applyProtection="1">
      <alignment/>
      <protection/>
    </xf>
    <xf numFmtId="58" fontId="5" fillId="0" borderId="0" xfId="0" applyNumberFormat="1" applyFont="1" applyFill="1" applyAlignment="1">
      <alignment/>
    </xf>
    <xf numFmtId="0" fontId="17" fillId="0" borderId="10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1" fillId="0" borderId="10" xfId="0" applyFont="1" applyFill="1" applyBorder="1" applyAlignment="1">
      <alignment/>
    </xf>
    <xf numFmtId="0" fontId="16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6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3" fillId="0" borderId="0" xfId="0" applyFont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49" fontId="15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vertical="center"/>
    </xf>
    <xf numFmtId="0" fontId="13" fillId="0" borderId="26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23" fillId="0" borderId="0" xfId="0" applyFont="1" applyFill="1" applyAlignment="1">
      <alignment/>
    </xf>
    <xf numFmtId="0" fontId="16" fillId="0" borderId="21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16" fillId="0" borderId="3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26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41" fillId="0" borderId="0" xfId="0" applyFont="1" applyFill="1" applyAlignment="1">
      <alignment vertical="center"/>
    </xf>
    <xf numFmtId="0" fontId="16" fillId="0" borderId="33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58" fontId="1" fillId="0" borderId="0" xfId="0" applyNumberFormat="1" applyFont="1" applyAlignment="1">
      <alignment/>
    </xf>
    <xf numFmtId="0" fontId="2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27" fillId="0" borderId="34" xfId="0" applyFont="1" applyBorder="1" applyAlignment="1">
      <alignment vertical="center"/>
    </xf>
    <xf numFmtId="0" fontId="44" fillId="0" borderId="3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9" fillId="0" borderId="0" xfId="43" applyFont="1" applyAlignment="1" applyProtection="1">
      <alignment vertical="center"/>
      <protection/>
    </xf>
    <xf numFmtId="0" fontId="36" fillId="0" borderId="0" xfId="0" applyFont="1" applyFill="1" applyAlignment="1">
      <alignment horizontal="center"/>
    </xf>
    <xf numFmtId="0" fontId="51" fillId="0" borderId="22" xfId="0" applyFont="1" applyFill="1" applyBorder="1" applyAlignment="1">
      <alignment horizontal="right"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21" fillId="0" borderId="0" xfId="0" applyFont="1" applyFill="1" applyAlignment="1">
      <alignment horizontal="left"/>
    </xf>
    <xf numFmtId="0" fontId="41" fillId="0" borderId="0" xfId="0" applyFont="1" applyFill="1" applyBorder="1" applyAlignment="1">
      <alignment vertical="center"/>
    </xf>
    <xf numFmtId="0" fontId="52" fillId="0" borderId="16" xfId="0" applyFont="1" applyFill="1" applyBorder="1" applyAlignment="1">
      <alignment horizontal="center" vertical="center"/>
    </xf>
    <xf numFmtId="0" fontId="54" fillId="0" borderId="11" xfId="0" applyFont="1" applyBorder="1" applyAlignment="1">
      <alignment/>
    </xf>
    <xf numFmtId="0" fontId="52" fillId="0" borderId="36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 shrinkToFit="1"/>
    </xf>
    <xf numFmtId="0" fontId="52" fillId="0" borderId="24" xfId="0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0" fontId="49" fillId="0" borderId="37" xfId="0" applyFont="1" applyFill="1" applyBorder="1" applyAlignment="1">
      <alignment horizontal="right" vertical="center"/>
    </xf>
    <xf numFmtId="0" fontId="18" fillId="32" borderId="0" xfId="0" applyFont="1" applyFill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58" fontId="8" fillId="0" borderId="10" xfId="0" applyNumberFormat="1" applyFont="1" applyFill="1" applyBorder="1" applyAlignment="1">
      <alignment/>
    </xf>
    <xf numFmtId="0" fontId="49" fillId="0" borderId="40" xfId="0" applyFont="1" applyFill="1" applyBorder="1" applyAlignment="1">
      <alignment horizontal="center" vertical="center"/>
    </xf>
    <xf numFmtId="0" fontId="49" fillId="0" borderId="41" xfId="0" applyFont="1" applyFill="1" applyBorder="1" applyAlignment="1">
      <alignment horizontal="center" vertical="center"/>
    </xf>
    <xf numFmtId="0" fontId="49" fillId="0" borderId="42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7" fillId="0" borderId="43" xfId="0" applyFont="1" applyBorder="1" applyAlignment="1">
      <alignment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left" vertical="center"/>
    </xf>
    <xf numFmtId="0" fontId="56" fillId="0" borderId="0" xfId="0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49" fontId="57" fillId="0" borderId="0" xfId="0" applyNumberFormat="1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42" fillId="0" borderId="4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0" borderId="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63" fillId="0" borderId="0" xfId="43" applyFont="1" applyAlignment="1" applyProtection="1">
      <alignment vertical="center"/>
      <protection/>
    </xf>
    <xf numFmtId="14" fontId="15" fillId="0" borderId="0" xfId="0" applyNumberFormat="1" applyFont="1" applyAlignment="1">
      <alignment horizontal="center" vertical="center"/>
    </xf>
    <xf numFmtId="14" fontId="18" fillId="0" borderId="0" xfId="0" applyNumberFormat="1" applyFont="1" applyFill="1" applyAlignment="1">
      <alignment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15" fillId="0" borderId="5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shrinkToFit="1"/>
    </xf>
    <xf numFmtId="49" fontId="16" fillId="0" borderId="0" xfId="0" applyNumberFormat="1" applyFont="1" applyFill="1" applyBorder="1" applyAlignment="1">
      <alignment horizontal="center" vertical="center" wrapText="1" shrinkToFit="1"/>
    </xf>
    <xf numFmtId="49" fontId="16" fillId="0" borderId="0" xfId="0" applyNumberFormat="1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1" fillId="0" borderId="10" xfId="0" applyFont="1" applyFill="1" applyBorder="1" applyAlignment="1">
      <alignment vertical="center" shrinkToFit="1"/>
    </xf>
    <xf numFmtId="0" fontId="16" fillId="0" borderId="10" xfId="0" applyFont="1" applyFill="1" applyBorder="1" applyAlignment="1">
      <alignment horizontal="center" vertical="center" shrinkToFit="1"/>
    </xf>
    <xf numFmtId="49" fontId="15" fillId="0" borderId="10" xfId="0" applyNumberFormat="1" applyFont="1" applyFill="1" applyBorder="1" applyAlignment="1">
      <alignment horizontal="center" vertical="center" shrinkToFit="1"/>
    </xf>
    <xf numFmtId="49" fontId="14" fillId="0" borderId="10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27" fillId="0" borderId="12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6" fillId="0" borderId="36" xfId="0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vertical="center"/>
    </xf>
    <xf numFmtId="0" fontId="69" fillId="0" borderId="53" xfId="0" applyFont="1" applyBorder="1" applyAlignment="1">
      <alignment vertical="center"/>
    </xf>
    <xf numFmtId="0" fontId="69" fillId="0" borderId="54" xfId="0" applyFont="1" applyBorder="1" applyAlignment="1">
      <alignment vertical="center"/>
    </xf>
    <xf numFmtId="0" fontId="69" fillId="0" borderId="55" xfId="0" applyFont="1" applyBorder="1" applyAlignment="1">
      <alignment vertical="center"/>
    </xf>
    <xf numFmtId="0" fontId="69" fillId="0" borderId="47" xfId="0" applyFont="1" applyBorder="1" applyAlignment="1">
      <alignment vertical="center"/>
    </xf>
    <xf numFmtId="0" fontId="69" fillId="0" borderId="43" xfId="0" applyFont="1" applyBorder="1" applyAlignment="1">
      <alignment vertical="center"/>
    </xf>
    <xf numFmtId="0" fontId="69" fillId="0" borderId="14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69" fillId="0" borderId="35" xfId="0" applyFont="1" applyBorder="1" applyAlignment="1">
      <alignment vertical="center"/>
    </xf>
    <xf numFmtId="0" fontId="69" fillId="0" borderId="19" xfId="0" applyFont="1" applyBorder="1" applyAlignment="1">
      <alignment vertical="center"/>
    </xf>
    <xf numFmtId="0" fontId="69" fillId="0" borderId="40" xfId="0" applyFont="1" applyBorder="1" applyAlignment="1">
      <alignment vertical="center"/>
    </xf>
    <xf numFmtId="0" fontId="69" fillId="0" borderId="56" xfId="0" applyFont="1" applyBorder="1" applyAlignment="1">
      <alignment vertical="center"/>
    </xf>
    <xf numFmtId="0" fontId="69" fillId="0" borderId="57" xfId="0" applyFont="1" applyBorder="1" applyAlignment="1">
      <alignment vertical="center"/>
    </xf>
    <xf numFmtId="0" fontId="69" fillId="0" borderId="35" xfId="0" applyFont="1" applyFill="1" applyBorder="1" applyAlignment="1">
      <alignment vertical="center"/>
    </xf>
    <xf numFmtId="0" fontId="69" fillId="0" borderId="19" xfId="0" applyFont="1" applyFill="1" applyBorder="1" applyAlignment="1">
      <alignment vertical="center"/>
    </xf>
    <xf numFmtId="0" fontId="69" fillId="0" borderId="19" xfId="0" applyFont="1" applyFill="1" applyBorder="1" applyAlignment="1">
      <alignment vertical="center" shrinkToFit="1"/>
    </xf>
    <xf numFmtId="0" fontId="15" fillId="0" borderId="14" xfId="0" applyFont="1" applyBorder="1" applyAlignment="1">
      <alignment vertical="center"/>
    </xf>
    <xf numFmtId="0" fontId="15" fillId="0" borderId="53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5" fillId="0" borderId="55" xfId="0" applyFont="1" applyBorder="1" applyAlignment="1">
      <alignment vertical="center"/>
    </xf>
    <xf numFmtId="0" fontId="18" fillId="0" borderId="55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15" fillId="0" borderId="59" xfId="0" applyFont="1" applyBorder="1" applyAlignment="1">
      <alignment vertical="center"/>
    </xf>
    <xf numFmtId="0" fontId="15" fillId="0" borderId="57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35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0" fontId="69" fillId="0" borderId="58" xfId="0" applyFont="1" applyBorder="1" applyAlignment="1">
      <alignment vertical="center"/>
    </xf>
    <xf numFmtId="0" fontId="69" fillId="0" borderId="61" xfId="0" applyFont="1" applyBorder="1" applyAlignment="1">
      <alignment vertical="center"/>
    </xf>
    <xf numFmtId="0" fontId="69" fillId="0" borderId="60" xfId="0" applyFont="1" applyBorder="1" applyAlignment="1">
      <alignment vertical="center"/>
    </xf>
    <xf numFmtId="0" fontId="16" fillId="0" borderId="53" xfId="0" applyFont="1" applyBorder="1" applyAlignment="1">
      <alignment vertical="center"/>
    </xf>
    <xf numFmtId="0" fontId="16" fillId="0" borderId="54" xfId="0" applyFont="1" applyBorder="1" applyAlignment="1">
      <alignment vertical="center"/>
    </xf>
    <xf numFmtId="0" fontId="16" fillId="0" borderId="55" xfId="0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6" fillId="0" borderId="58" xfId="0" applyFont="1" applyBorder="1" applyAlignment="1">
      <alignment vertical="center"/>
    </xf>
    <xf numFmtId="0" fontId="16" fillId="0" borderId="56" xfId="0" applyFont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16" fillId="0" borderId="60" xfId="0" applyFont="1" applyBorder="1" applyAlignment="1">
      <alignment vertical="center"/>
    </xf>
    <xf numFmtId="0" fontId="15" fillId="0" borderId="54" xfId="0" applyFont="1" applyBorder="1" applyAlignment="1">
      <alignment vertical="center"/>
    </xf>
    <xf numFmtId="0" fontId="15" fillId="0" borderId="56" xfId="0" applyFont="1" applyBorder="1" applyAlignment="1">
      <alignment vertical="center"/>
    </xf>
    <xf numFmtId="0" fontId="15" fillId="0" borderId="6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15" fillId="0" borderId="6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69" fillId="0" borderId="59" xfId="0" applyFont="1" applyBorder="1" applyAlignment="1">
      <alignment vertical="center"/>
    </xf>
    <xf numFmtId="49" fontId="17" fillId="0" borderId="19" xfId="0" applyNumberFormat="1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/>
    </xf>
    <xf numFmtId="0" fontId="49" fillId="0" borderId="50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16" fillId="0" borderId="6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72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72" fillId="0" borderId="0" xfId="0" applyFont="1" applyFill="1" applyAlignment="1">
      <alignment horizontal="center" vertical="center"/>
    </xf>
    <xf numFmtId="0" fontId="21" fillId="0" borderId="65" xfId="0" applyFont="1" applyFill="1" applyBorder="1" applyAlignment="1">
      <alignment horizontal="right" vertical="center" wrapText="1"/>
    </xf>
    <xf numFmtId="0" fontId="13" fillId="0" borderId="49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 wrapText="1"/>
    </xf>
    <xf numFmtId="0" fontId="16" fillId="0" borderId="67" xfId="0" applyFont="1" applyFill="1" applyBorder="1" applyAlignment="1">
      <alignment horizontal="center" vertical="center" wrapText="1"/>
    </xf>
    <xf numFmtId="0" fontId="27" fillId="33" borderId="12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54" fillId="33" borderId="0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vertical="center"/>
    </xf>
    <xf numFmtId="20" fontId="15" fillId="0" borderId="0" xfId="0" applyNumberFormat="1" applyFont="1" applyAlignment="1">
      <alignment/>
    </xf>
    <xf numFmtId="20" fontId="15" fillId="0" borderId="0" xfId="0" applyNumberFormat="1" applyFont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 wrapText="1"/>
    </xf>
    <xf numFmtId="0" fontId="16" fillId="0" borderId="69" xfId="0" applyFont="1" applyFill="1" applyBorder="1" applyAlignment="1">
      <alignment horizontal="center" vertical="center" wrapText="1"/>
    </xf>
    <xf numFmtId="0" fontId="16" fillId="0" borderId="70" xfId="0" applyFont="1" applyFill="1" applyBorder="1" applyAlignment="1">
      <alignment horizontal="center" vertical="center" wrapText="1"/>
    </xf>
    <xf numFmtId="14" fontId="132" fillId="0" borderId="0" xfId="0" applyNumberFormat="1" applyFont="1" applyFill="1" applyAlignment="1">
      <alignment/>
    </xf>
    <xf numFmtId="0" fontId="132" fillId="0" borderId="0" xfId="0" applyFont="1" applyFill="1" applyAlignment="1">
      <alignment/>
    </xf>
    <xf numFmtId="14" fontId="133" fillId="0" borderId="0" xfId="0" applyNumberFormat="1" applyFont="1" applyFill="1" applyAlignment="1">
      <alignment/>
    </xf>
    <xf numFmtId="0" fontId="133" fillId="0" borderId="0" xfId="0" applyFont="1" applyFill="1" applyAlignment="1">
      <alignment/>
    </xf>
    <xf numFmtId="0" fontId="134" fillId="0" borderId="0" xfId="0" applyFont="1" applyFill="1" applyAlignment="1">
      <alignment/>
    </xf>
    <xf numFmtId="0" fontId="134" fillId="0" borderId="0" xfId="0" applyFont="1" applyBorder="1" applyAlignment="1">
      <alignment/>
    </xf>
    <xf numFmtId="0" fontId="132" fillId="0" borderId="0" xfId="0" applyFont="1" applyAlignment="1">
      <alignment/>
    </xf>
    <xf numFmtId="0" fontId="135" fillId="0" borderId="0" xfId="0" applyFont="1" applyFill="1" applyBorder="1" applyAlignment="1">
      <alignment horizontal="center" vertical="center"/>
    </xf>
    <xf numFmtId="0" fontId="136" fillId="0" borderId="0" xfId="0" applyFont="1" applyFill="1" applyBorder="1" applyAlignment="1">
      <alignment horizontal="center" vertical="center"/>
    </xf>
    <xf numFmtId="49" fontId="137" fillId="0" borderId="0" xfId="0" applyNumberFormat="1" applyFont="1" applyFill="1" applyBorder="1" applyAlignment="1">
      <alignment horizontal="center" vertical="center" shrinkToFit="1"/>
    </xf>
    <xf numFmtId="0" fontId="138" fillId="0" borderId="0" xfId="0" applyFont="1" applyAlignment="1">
      <alignment vertical="center"/>
    </xf>
    <xf numFmtId="0" fontId="139" fillId="0" borderId="0" xfId="0" applyFont="1" applyAlignment="1">
      <alignment vertical="center"/>
    </xf>
    <xf numFmtId="0" fontId="140" fillId="0" borderId="0" xfId="0" applyFont="1" applyAlignment="1">
      <alignment horizontal="center" vertical="center"/>
    </xf>
    <xf numFmtId="58" fontId="141" fillId="0" borderId="0" xfId="0" applyNumberFormat="1" applyFont="1" applyAlignment="1">
      <alignment vertical="center"/>
    </xf>
    <xf numFmtId="0" fontId="137" fillId="0" borderId="0" xfId="0" applyFont="1" applyAlignment="1">
      <alignment vertical="center"/>
    </xf>
    <xf numFmtId="0" fontId="142" fillId="0" borderId="0" xfId="0" applyFont="1" applyFill="1" applyBorder="1" applyAlignment="1">
      <alignment horizontal="center" vertical="center"/>
    </xf>
    <xf numFmtId="0" fontId="134" fillId="0" borderId="0" xfId="0" applyFont="1" applyBorder="1" applyAlignment="1">
      <alignment vertical="center"/>
    </xf>
    <xf numFmtId="0" fontId="134" fillId="0" borderId="0" xfId="0" applyFont="1" applyAlignment="1">
      <alignment vertical="center"/>
    </xf>
    <xf numFmtId="0" fontId="137" fillId="0" borderId="0" xfId="0" applyFont="1" applyAlignment="1">
      <alignment horizontal="center" vertical="center"/>
    </xf>
    <xf numFmtId="0" fontId="140" fillId="0" borderId="0" xfId="0" applyFont="1" applyAlignment="1">
      <alignment vertical="center"/>
    </xf>
    <xf numFmtId="0" fontId="143" fillId="0" borderId="0" xfId="0" applyFont="1" applyAlignment="1">
      <alignment vertical="center"/>
    </xf>
    <xf numFmtId="0" fontId="69" fillId="0" borderId="71" xfId="0" applyFont="1" applyBorder="1" applyAlignment="1">
      <alignment vertical="center"/>
    </xf>
    <xf numFmtId="0" fontId="69" fillId="0" borderId="48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69" fillId="0" borderId="62" xfId="0" applyFont="1" applyBorder="1" applyAlignment="1">
      <alignment vertical="center"/>
    </xf>
    <xf numFmtId="49" fontId="17" fillId="0" borderId="40" xfId="0" applyNumberFormat="1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vertical="center"/>
    </xf>
    <xf numFmtId="49" fontId="15" fillId="0" borderId="19" xfId="0" applyNumberFormat="1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 wrapText="1"/>
    </xf>
    <xf numFmtId="0" fontId="21" fillId="0" borderId="73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right" vertical="center"/>
    </xf>
    <xf numFmtId="0" fontId="16" fillId="0" borderId="77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16" fillId="0" borderId="79" xfId="0" applyFont="1" applyFill="1" applyBorder="1" applyAlignment="1">
      <alignment horizontal="center" vertical="center" wrapText="1"/>
    </xf>
    <xf numFmtId="0" fontId="73" fillId="0" borderId="78" xfId="0" applyFont="1" applyFill="1" applyBorder="1" applyAlignment="1">
      <alignment horizontal="center" vertical="center" wrapText="1"/>
    </xf>
    <xf numFmtId="0" fontId="73" fillId="0" borderId="66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4" fillId="32" borderId="0" xfId="0" applyFont="1" applyFill="1" applyAlignment="1">
      <alignment/>
    </xf>
    <xf numFmtId="0" fontId="4" fillId="0" borderId="52" xfId="0" applyFont="1" applyFill="1" applyBorder="1" applyAlignment="1" quotePrefix="1">
      <alignment horizontal="center" vertical="center"/>
    </xf>
    <xf numFmtId="0" fontId="21" fillId="0" borderId="75" xfId="0" applyFont="1" applyFill="1" applyBorder="1" applyAlignment="1">
      <alignment horizontal="right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81" xfId="0" applyFont="1" applyFill="1" applyBorder="1" applyAlignment="1">
      <alignment horizontal="center" vertical="center" wrapText="1"/>
    </xf>
    <xf numFmtId="0" fontId="74" fillId="0" borderId="82" xfId="0" applyFont="1" applyFill="1" applyBorder="1" applyAlignment="1">
      <alignment horizontal="center" vertical="center" wrapText="1"/>
    </xf>
    <xf numFmtId="0" fontId="74" fillId="0" borderId="83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/>
    </xf>
    <xf numFmtId="0" fontId="13" fillId="0" borderId="81" xfId="0" applyFont="1" applyFill="1" applyBorder="1" applyAlignment="1">
      <alignment horizontal="center" vertical="center"/>
    </xf>
    <xf numFmtId="0" fontId="13" fillId="0" borderId="83" xfId="0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horizontal="center" vertical="center"/>
    </xf>
    <xf numFmtId="0" fontId="21" fillId="0" borderId="85" xfId="0" applyFont="1" applyFill="1" applyBorder="1" applyAlignment="1">
      <alignment horizontal="right" vertical="center"/>
    </xf>
    <xf numFmtId="0" fontId="21" fillId="0" borderId="86" xfId="0" applyFont="1" applyFill="1" applyBorder="1" applyAlignment="1">
      <alignment horizontal="center" vertical="center"/>
    </xf>
    <xf numFmtId="0" fontId="21" fillId="0" borderId="87" xfId="0" applyFont="1" applyFill="1" applyBorder="1" applyAlignment="1">
      <alignment horizontal="center" vertical="center"/>
    </xf>
    <xf numFmtId="0" fontId="13" fillId="0" borderId="87" xfId="0" applyFont="1" applyFill="1" applyBorder="1" applyAlignment="1">
      <alignment horizontal="center" vertical="center"/>
    </xf>
    <xf numFmtId="0" fontId="13" fillId="0" borderId="88" xfId="0" applyFont="1" applyFill="1" applyBorder="1" applyAlignment="1">
      <alignment horizontal="center" vertical="center"/>
    </xf>
    <xf numFmtId="0" fontId="52" fillId="0" borderId="86" xfId="0" applyFont="1" applyFill="1" applyBorder="1" applyAlignment="1">
      <alignment horizontal="center" vertical="center" wrapText="1"/>
    </xf>
    <xf numFmtId="0" fontId="52" fillId="0" borderId="87" xfId="0" applyFont="1" applyFill="1" applyBorder="1" applyAlignment="1">
      <alignment horizontal="center" vertical="center" wrapText="1"/>
    </xf>
    <xf numFmtId="0" fontId="52" fillId="0" borderId="89" xfId="0" applyFont="1" applyFill="1" applyBorder="1" applyAlignment="1">
      <alignment horizontal="center" vertical="center" wrapText="1"/>
    </xf>
    <xf numFmtId="0" fontId="13" fillId="0" borderId="86" xfId="0" applyFont="1" applyFill="1" applyBorder="1" applyAlignment="1">
      <alignment horizontal="center" vertical="center" wrapText="1"/>
    </xf>
    <xf numFmtId="0" fontId="13" fillId="0" borderId="90" xfId="0" applyFont="1" applyFill="1" applyBorder="1" applyAlignment="1">
      <alignment horizontal="center" vertical="center" wrapText="1"/>
    </xf>
    <xf numFmtId="0" fontId="13" fillId="0" borderId="89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right" vertical="center"/>
    </xf>
    <xf numFmtId="0" fontId="16" fillId="0" borderId="41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50" fillId="0" borderId="73" xfId="0" applyFont="1" applyFill="1" applyBorder="1" applyAlignment="1">
      <alignment horizontal="center" vertical="center" wrapText="1"/>
    </xf>
    <xf numFmtId="0" fontId="50" fillId="0" borderId="39" xfId="0" applyFont="1" applyFill="1" applyBorder="1" applyAlignment="1">
      <alignment horizontal="center" vertical="center" wrapText="1"/>
    </xf>
    <xf numFmtId="0" fontId="50" fillId="0" borderId="74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5" fillId="0" borderId="7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right" vertical="center" wrapText="1"/>
    </xf>
    <xf numFmtId="0" fontId="5" fillId="0" borderId="92" xfId="0" applyFont="1" applyFill="1" applyBorder="1" applyAlignment="1">
      <alignment horizontal="center" vertical="center" wrapText="1"/>
    </xf>
    <xf numFmtId="0" fontId="16" fillId="0" borderId="9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9" fillId="0" borderId="92" xfId="0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6" fillId="0" borderId="77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right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 wrapText="1"/>
    </xf>
    <xf numFmtId="0" fontId="51" fillId="0" borderId="75" xfId="0" applyFont="1" applyFill="1" applyBorder="1" applyAlignment="1">
      <alignment horizontal="right" vertical="center"/>
    </xf>
    <xf numFmtId="0" fontId="51" fillId="0" borderId="42" xfId="0" applyFont="1" applyFill="1" applyBorder="1" applyAlignment="1">
      <alignment horizontal="center" vertical="center"/>
    </xf>
    <xf numFmtId="0" fontId="51" fillId="0" borderId="81" xfId="0" applyFont="1" applyFill="1" applyBorder="1" applyAlignment="1">
      <alignment horizontal="center" vertical="center"/>
    </xf>
    <xf numFmtId="0" fontId="52" fillId="0" borderId="42" xfId="0" applyFont="1" applyFill="1" applyBorder="1" applyAlignment="1">
      <alignment horizontal="center" vertical="center"/>
    </xf>
    <xf numFmtId="0" fontId="52" fillId="0" borderId="82" xfId="0" applyFont="1" applyFill="1" applyBorder="1" applyAlignment="1">
      <alignment horizontal="center" vertical="center" wrapText="1"/>
    </xf>
    <xf numFmtId="0" fontId="52" fillId="0" borderId="83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right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36" xfId="0" applyFont="1" applyFill="1" applyBorder="1" applyAlignment="1">
      <alignment horizontal="center" vertical="center"/>
    </xf>
    <xf numFmtId="0" fontId="15" fillId="0" borderId="71" xfId="0" applyFont="1" applyBorder="1" applyAlignment="1">
      <alignment vertical="center"/>
    </xf>
    <xf numFmtId="0" fontId="18" fillId="0" borderId="93" xfId="0" applyFont="1" applyBorder="1" applyAlignment="1">
      <alignment vertical="center"/>
    </xf>
    <xf numFmtId="0" fontId="13" fillId="0" borderId="94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vertical="center"/>
    </xf>
    <xf numFmtId="0" fontId="17" fillId="0" borderId="15" xfId="0" applyFont="1" applyFill="1" applyBorder="1" applyAlignment="1">
      <alignment vertical="center" shrinkToFit="1"/>
    </xf>
    <xf numFmtId="0" fontId="49" fillId="0" borderId="95" xfId="0" applyFont="1" applyFill="1" applyBorder="1" applyAlignment="1">
      <alignment horizontal="center" vertical="center" wrapText="1"/>
    </xf>
    <xf numFmtId="0" fontId="16" fillId="0" borderId="9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59" fillId="0" borderId="10" xfId="0" applyFont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vertical="center" wrapText="1" shrinkToFit="1"/>
    </xf>
    <xf numFmtId="0" fontId="69" fillId="0" borderId="40" xfId="0" applyFont="1" applyFill="1" applyBorder="1" applyAlignment="1">
      <alignment vertical="center" shrinkToFit="1"/>
    </xf>
    <xf numFmtId="0" fontId="69" fillId="0" borderId="12" xfId="0" applyFont="1" applyBorder="1" applyAlignment="1">
      <alignment vertical="center"/>
    </xf>
    <xf numFmtId="49" fontId="15" fillId="0" borderId="12" xfId="0" applyNumberFormat="1" applyFont="1" applyFill="1" applyBorder="1" applyAlignment="1">
      <alignment horizontal="center" vertical="center" shrinkToFit="1"/>
    </xf>
    <xf numFmtId="0" fontId="0" fillId="0" borderId="48" xfId="0" applyBorder="1" applyAlignment="1">
      <alignment vertical="center"/>
    </xf>
    <xf numFmtId="0" fontId="0" fillId="0" borderId="97" xfId="0" applyBorder="1" applyAlignment="1">
      <alignment horizontal="left" vertical="center"/>
    </xf>
    <xf numFmtId="0" fontId="69" fillId="0" borderId="15" xfId="0" applyFont="1" applyBorder="1" applyAlignment="1">
      <alignment vertical="center"/>
    </xf>
    <xf numFmtId="0" fontId="52" fillId="0" borderId="46" xfId="0" applyFont="1" applyFill="1" applyBorder="1" applyAlignment="1">
      <alignment horizontal="center" vertical="center" shrinkToFit="1"/>
    </xf>
    <xf numFmtId="0" fontId="50" fillId="0" borderId="40" xfId="0" applyFont="1" applyFill="1" applyBorder="1" applyAlignment="1">
      <alignment horizontal="center" vertical="center"/>
    </xf>
    <xf numFmtId="0" fontId="52" fillId="0" borderId="82" xfId="0" applyFont="1" applyFill="1" applyBorder="1" applyAlignment="1">
      <alignment horizontal="center" vertical="center"/>
    </xf>
    <xf numFmtId="0" fontId="52" fillId="0" borderId="98" xfId="0" applyFont="1" applyFill="1" applyBorder="1" applyAlignment="1">
      <alignment horizontal="center" vertical="center"/>
    </xf>
    <xf numFmtId="0" fontId="52" fillId="0" borderId="99" xfId="0" applyFont="1" applyFill="1" applyBorder="1" applyAlignment="1">
      <alignment horizontal="center" vertical="center" shrinkToFit="1"/>
    </xf>
    <xf numFmtId="0" fontId="15" fillId="33" borderId="53" xfId="0" applyFont="1" applyFill="1" applyBorder="1" applyAlignment="1">
      <alignment vertical="center"/>
    </xf>
    <xf numFmtId="0" fontId="16" fillId="33" borderId="47" xfId="0" applyFont="1" applyFill="1" applyBorder="1" applyAlignment="1">
      <alignment vertical="center"/>
    </xf>
    <xf numFmtId="0" fontId="16" fillId="33" borderId="55" xfId="0" applyFont="1" applyFill="1" applyBorder="1" applyAlignment="1">
      <alignment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69" fillId="0" borderId="100" xfId="0" applyFont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horizontal="center" vertical="center" shrinkToFit="1"/>
    </xf>
    <xf numFmtId="49" fontId="67" fillId="0" borderId="0" xfId="0" applyNumberFormat="1" applyFont="1" applyFill="1" applyBorder="1" applyAlignment="1">
      <alignment horizontal="center" vertical="center" shrinkToFit="1"/>
    </xf>
    <xf numFmtId="0" fontId="42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43" fillId="0" borderId="40" xfId="0" applyFont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1" fillId="0" borderId="36" xfId="0" applyFont="1" applyFill="1" applyBorder="1" applyAlignment="1">
      <alignment horizontal="center" vertical="center"/>
    </xf>
    <xf numFmtId="49" fontId="30" fillId="0" borderId="30" xfId="0" applyNumberFormat="1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21" fillId="0" borderId="101" xfId="0" applyFont="1" applyFill="1" applyBorder="1" applyAlignment="1">
      <alignment horizontal="right" vertical="center"/>
    </xf>
    <xf numFmtId="0" fontId="21" fillId="0" borderId="102" xfId="0" applyFont="1" applyFill="1" applyBorder="1" applyAlignment="1">
      <alignment horizontal="center" vertical="center" shrinkToFit="1"/>
    </xf>
    <xf numFmtId="0" fontId="21" fillId="0" borderId="30" xfId="0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30" fillId="0" borderId="103" xfId="0" applyNumberFormat="1" applyFont="1" applyFill="1" applyBorder="1" applyAlignment="1">
      <alignment horizontal="center" vertical="center"/>
    </xf>
    <xf numFmtId="0" fontId="16" fillId="0" borderId="9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wrapText="1"/>
    </xf>
    <xf numFmtId="0" fontId="18" fillId="0" borderId="0" xfId="0" applyFont="1" applyFill="1" applyAlignment="1">
      <alignment wrapText="1"/>
    </xf>
    <xf numFmtId="0" fontId="15" fillId="0" borderId="0" xfId="0" applyFont="1" applyFill="1" applyAlignment="1">
      <alignment horizontal="center" wrapText="1"/>
    </xf>
    <xf numFmtId="0" fontId="12" fillId="0" borderId="0" xfId="0" applyFont="1" applyFill="1" applyAlignment="1">
      <alignment wrapText="1"/>
    </xf>
    <xf numFmtId="0" fontId="36" fillId="0" borderId="0" xfId="0" applyFont="1" applyFill="1" applyAlignment="1">
      <alignment horizontal="center" wrapText="1"/>
    </xf>
    <xf numFmtId="0" fontId="34" fillId="0" borderId="0" xfId="0" applyFont="1" applyFill="1" applyAlignment="1">
      <alignment wrapText="1"/>
    </xf>
    <xf numFmtId="0" fontId="17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20" fontId="5" fillId="0" borderId="10" xfId="0" applyNumberFormat="1" applyFont="1" applyFill="1" applyBorder="1" applyAlignment="1">
      <alignment horizontal="right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5" fillId="0" borderId="9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0" fillId="0" borderId="46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52" fillId="0" borderId="46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" fillId="33" borderId="91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0" fillId="33" borderId="104" xfId="0" applyFont="1" applyFill="1" applyBorder="1" applyAlignment="1">
      <alignment horizontal="center" vertical="center" wrapText="1"/>
    </xf>
    <xf numFmtId="0" fontId="50" fillId="33" borderId="38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right" vertical="top" wrapText="1"/>
    </xf>
    <xf numFmtId="0" fontId="16" fillId="0" borderId="47" xfId="0" applyFont="1" applyBorder="1" applyAlignment="1">
      <alignment vertical="center" wrapText="1"/>
    </xf>
    <xf numFmtId="0" fontId="16" fillId="0" borderId="55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40" xfId="0" applyFont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16" fillId="0" borderId="35" xfId="0" applyFont="1" applyFill="1" applyBorder="1" applyAlignment="1">
      <alignment vertical="center" wrapText="1"/>
    </xf>
    <xf numFmtId="0" fontId="16" fillId="33" borderId="65" xfId="0" applyFont="1" applyFill="1" applyBorder="1" applyAlignment="1">
      <alignment vertical="center" wrapText="1"/>
    </xf>
    <xf numFmtId="185" fontId="18" fillId="0" borderId="0" xfId="0" applyNumberFormat="1" applyFont="1" applyFill="1" applyAlignment="1">
      <alignment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shrinkToFit="1"/>
    </xf>
    <xf numFmtId="49" fontId="16" fillId="33" borderId="0" xfId="0" applyNumberFormat="1" applyFont="1" applyFill="1" applyBorder="1" applyAlignment="1">
      <alignment horizontal="center" vertical="center" wrapText="1"/>
    </xf>
    <xf numFmtId="49" fontId="16" fillId="33" borderId="40" xfId="0" applyNumberFormat="1" applyFont="1" applyFill="1" applyBorder="1" applyAlignment="1">
      <alignment horizontal="center" vertical="center" wrapText="1" shrinkToFit="1"/>
    </xf>
    <xf numFmtId="49" fontId="16" fillId="0" borderId="40" xfId="0" applyNumberFormat="1" applyFont="1" applyFill="1" applyBorder="1" applyAlignment="1">
      <alignment horizontal="center" vertical="center" wrapText="1" shrinkToFit="1"/>
    </xf>
    <xf numFmtId="0" fontId="43" fillId="0" borderId="35" xfId="0" applyFont="1" applyBorder="1" applyAlignment="1">
      <alignment vertical="center" wrapText="1" shrinkToFit="1"/>
    </xf>
    <xf numFmtId="0" fontId="43" fillId="0" borderId="35" xfId="0" applyFont="1" applyFill="1" applyBorder="1" applyAlignment="1">
      <alignment vertical="center" shrinkToFit="1"/>
    </xf>
    <xf numFmtId="0" fontId="16" fillId="0" borderId="14" xfId="0" applyFont="1" applyFill="1" applyBorder="1" applyAlignment="1">
      <alignment vertical="center"/>
    </xf>
    <xf numFmtId="0" fontId="16" fillId="0" borderId="105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right" vertical="center"/>
    </xf>
    <xf numFmtId="0" fontId="15" fillId="0" borderId="46" xfId="0" applyFont="1" applyFill="1" applyBorder="1" applyAlignment="1">
      <alignment horizontal="right" vertical="center"/>
    </xf>
    <xf numFmtId="0" fontId="15" fillId="0" borderId="64" xfId="0" applyFont="1" applyFill="1" applyBorder="1" applyAlignment="1">
      <alignment horizontal="right" vertical="center"/>
    </xf>
    <xf numFmtId="0" fontId="17" fillId="0" borderId="46" xfId="0" applyFont="1" applyFill="1" applyBorder="1" applyAlignment="1">
      <alignment horizontal="right" vertical="center"/>
    </xf>
    <xf numFmtId="0" fontId="17" fillId="0" borderId="64" xfId="0" applyFont="1" applyFill="1" applyBorder="1" applyAlignment="1">
      <alignment horizontal="right" vertical="center"/>
    </xf>
    <xf numFmtId="0" fontId="17" fillId="0" borderId="104" xfId="0" applyFont="1" applyFill="1" applyBorder="1" applyAlignment="1">
      <alignment horizontal="right" vertical="center"/>
    </xf>
    <xf numFmtId="0" fontId="15" fillId="33" borderId="46" xfId="0" applyFont="1" applyFill="1" applyBorder="1" applyAlignment="1">
      <alignment horizontal="right" vertical="center"/>
    </xf>
    <xf numFmtId="0" fontId="15" fillId="33" borderId="64" xfId="0" applyFont="1" applyFill="1" applyBorder="1" applyAlignment="1">
      <alignment horizontal="right" vertical="center"/>
    </xf>
    <xf numFmtId="0" fontId="5" fillId="33" borderId="46" xfId="0" applyFont="1" applyFill="1" applyBorder="1" applyAlignment="1">
      <alignment horizontal="right" vertical="center"/>
    </xf>
    <xf numFmtId="0" fontId="16" fillId="33" borderId="77" xfId="0" applyFont="1" applyFill="1" applyBorder="1" applyAlignment="1">
      <alignment horizontal="center" vertical="center"/>
    </xf>
    <xf numFmtId="190" fontId="18" fillId="0" borderId="0" xfId="0" applyNumberFormat="1" applyFont="1" applyFill="1" applyAlignment="1">
      <alignment/>
    </xf>
    <xf numFmtId="0" fontId="144" fillId="0" borderId="0" xfId="0" applyFont="1" applyFill="1" applyAlignment="1">
      <alignment/>
    </xf>
    <xf numFmtId="0" fontId="145" fillId="0" borderId="0" xfId="0" applyFont="1" applyFill="1" applyAlignment="1">
      <alignment/>
    </xf>
    <xf numFmtId="190" fontId="146" fillId="0" borderId="0" xfId="0" applyNumberFormat="1" applyFont="1" applyFill="1" applyAlignment="1">
      <alignment/>
    </xf>
    <xf numFmtId="0" fontId="144" fillId="0" borderId="0" xfId="0" applyFont="1" applyFill="1" applyAlignment="1">
      <alignment wrapText="1"/>
    </xf>
    <xf numFmtId="0" fontId="146" fillId="0" borderId="0" xfId="0" applyFont="1" applyFill="1" applyAlignment="1">
      <alignment wrapText="1"/>
    </xf>
    <xf numFmtId="0" fontId="146" fillId="0" borderId="0" xfId="0" applyFont="1" applyFill="1" applyAlignment="1">
      <alignment/>
    </xf>
    <xf numFmtId="191" fontId="146" fillId="0" borderId="0" xfId="0" applyNumberFormat="1" applyFont="1" applyFill="1" applyAlignment="1">
      <alignment/>
    </xf>
    <xf numFmtId="0" fontId="147" fillId="0" borderId="0" xfId="0" applyFont="1" applyFill="1" applyAlignment="1">
      <alignment horizontal="center"/>
    </xf>
    <xf numFmtId="190" fontId="148" fillId="0" borderId="0" xfId="0" applyNumberFormat="1" applyFont="1" applyFill="1" applyAlignment="1">
      <alignment/>
    </xf>
    <xf numFmtId="0" fontId="148" fillId="0" borderId="0" xfId="0" applyFont="1" applyFill="1" applyAlignment="1">
      <alignment wrapText="1"/>
    </xf>
    <xf numFmtId="0" fontId="147" fillId="0" borderId="0" xfId="0" applyFont="1" applyFill="1" applyAlignment="1">
      <alignment horizontal="center" wrapText="1"/>
    </xf>
    <xf numFmtId="190" fontId="8" fillId="0" borderId="10" xfId="0" applyNumberFormat="1" applyFont="1" applyFill="1" applyBorder="1" applyAlignment="1">
      <alignment/>
    </xf>
    <xf numFmtId="190" fontId="5" fillId="0" borderId="18" xfId="0" applyNumberFormat="1" applyFont="1" applyFill="1" applyBorder="1" applyAlignment="1">
      <alignment horizontal="center" vertical="center"/>
    </xf>
    <xf numFmtId="190" fontId="5" fillId="0" borderId="29" xfId="0" applyNumberFormat="1" applyFont="1" applyFill="1" applyBorder="1" applyAlignment="1">
      <alignment horizontal="center" vertical="center"/>
    </xf>
    <xf numFmtId="190" fontId="13" fillId="0" borderId="29" xfId="0" applyNumberFormat="1" applyFont="1" applyFill="1" applyBorder="1" applyAlignment="1">
      <alignment horizontal="center" vertical="center"/>
    </xf>
    <xf numFmtId="190" fontId="5" fillId="33" borderId="39" xfId="0" applyNumberFormat="1" applyFont="1" applyFill="1" applyBorder="1" applyAlignment="1">
      <alignment horizontal="center" vertical="center"/>
    </xf>
    <xf numFmtId="0" fontId="16" fillId="0" borderId="50" xfId="0" applyNumberFormat="1" applyFont="1" applyFill="1" applyBorder="1" applyAlignment="1">
      <alignment horizontal="center" vertical="center"/>
    </xf>
    <xf numFmtId="191" fontId="16" fillId="0" borderId="50" xfId="0" applyNumberFormat="1" applyFont="1" applyFill="1" applyBorder="1" applyAlignment="1">
      <alignment horizontal="center" vertical="center"/>
    </xf>
    <xf numFmtId="191" fontId="16" fillId="33" borderId="52" xfId="0" applyNumberFormat="1" applyFont="1" applyFill="1" applyBorder="1" applyAlignment="1">
      <alignment horizontal="center" vertical="center"/>
    </xf>
    <xf numFmtId="0" fontId="16" fillId="33" borderId="63" xfId="0" applyNumberFormat="1" applyFont="1" applyFill="1" applyBorder="1" applyAlignment="1">
      <alignment horizontal="center" vertical="center" wrapText="1"/>
    </xf>
    <xf numFmtId="191" fontId="16" fillId="33" borderId="63" xfId="0" applyNumberFormat="1" applyFont="1" applyFill="1" applyBorder="1" applyAlignment="1">
      <alignment horizontal="center" vertical="center" wrapText="1" shrinkToFit="1"/>
    </xf>
    <xf numFmtId="191" fontId="16" fillId="33" borderId="50" xfId="0" applyNumberFormat="1" applyFont="1" applyFill="1" applyBorder="1" applyAlignment="1">
      <alignment horizontal="center" vertical="center" wrapText="1"/>
    </xf>
    <xf numFmtId="191" fontId="16" fillId="33" borderId="51" xfId="0" applyNumberFormat="1" applyFont="1" applyFill="1" applyBorder="1" applyAlignment="1">
      <alignment horizontal="center" vertical="center" wrapText="1"/>
    </xf>
    <xf numFmtId="191" fontId="16" fillId="33" borderId="33" xfId="0" applyNumberFormat="1" applyFont="1" applyFill="1" applyBorder="1" applyAlignment="1">
      <alignment horizontal="center" vertical="center" wrapText="1"/>
    </xf>
    <xf numFmtId="191" fontId="16" fillId="0" borderId="106" xfId="0" applyNumberFormat="1" applyFont="1" applyFill="1" applyBorder="1" applyAlignment="1">
      <alignment horizontal="center" vertical="center" wrapText="1"/>
    </xf>
    <xf numFmtId="190" fontId="21" fillId="33" borderId="29" xfId="0" applyNumberFormat="1" applyFont="1" applyFill="1" applyBorder="1" applyAlignment="1">
      <alignment horizontal="center" vertical="center"/>
    </xf>
    <xf numFmtId="191" fontId="21" fillId="0" borderId="23" xfId="0" applyNumberFormat="1" applyFont="1" applyFill="1" applyBorder="1" applyAlignment="1">
      <alignment horizontal="center" vertical="center"/>
    </xf>
    <xf numFmtId="191" fontId="21" fillId="33" borderId="25" xfId="0" applyNumberFormat="1" applyFont="1" applyFill="1" applyBorder="1" applyAlignment="1">
      <alignment horizontal="center" vertical="center" wrapText="1"/>
    </xf>
    <xf numFmtId="191" fontId="21" fillId="33" borderId="29" xfId="0" applyNumberFormat="1" applyFont="1" applyFill="1" applyBorder="1" applyAlignment="1">
      <alignment horizontal="center" vertical="center" wrapText="1"/>
    </xf>
    <xf numFmtId="191" fontId="21" fillId="33" borderId="26" xfId="0" applyNumberFormat="1" applyFont="1" applyFill="1" applyBorder="1" applyAlignment="1">
      <alignment horizontal="center" vertical="center" wrapText="1"/>
    </xf>
    <xf numFmtId="191" fontId="21" fillId="33" borderId="46" xfId="0" applyNumberFormat="1" applyFont="1" applyFill="1" applyBorder="1" applyAlignment="1">
      <alignment horizontal="center" vertical="center" wrapText="1"/>
    </xf>
    <xf numFmtId="191" fontId="21" fillId="33" borderId="23" xfId="0" applyNumberFormat="1" applyFont="1" applyFill="1" applyBorder="1" applyAlignment="1">
      <alignment horizontal="center" vertical="center" wrapText="1"/>
    </xf>
    <xf numFmtId="190" fontId="16" fillId="0" borderId="30" xfId="0" applyNumberFormat="1" applyFont="1" applyFill="1" applyBorder="1" applyAlignment="1">
      <alignment horizontal="center" vertical="center"/>
    </xf>
    <xf numFmtId="191" fontId="16" fillId="0" borderId="32" xfId="0" applyNumberFormat="1" applyFont="1" applyFill="1" applyBorder="1" applyAlignment="1">
      <alignment horizontal="center" vertical="center"/>
    </xf>
    <xf numFmtId="191" fontId="16" fillId="0" borderId="96" xfId="0" applyNumberFormat="1" applyFont="1" applyFill="1" applyBorder="1" applyAlignment="1">
      <alignment horizontal="center" vertical="center" wrapText="1"/>
    </xf>
    <xf numFmtId="191" fontId="16" fillId="0" borderId="30" xfId="0" applyNumberFormat="1" applyFont="1" applyFill="1" applyBorder="1" applyAlignment="1">
      <alignment horizontal="center" vertical="center" wrapText="1"/>
    </xf>
    <xf numFmtId="191" fontId="16" fillId="0" borderId="32" xfId="0" applyNumberFormat="1" applyFont="1" applyFill="1" applyBorder="1" applyAlignment="1">
      <alignment horizontal="center" vertical="center" wrapText="1"/>
    </xf>
    <xf numFmtId="190" fontId="25" fillId="0" borderId="0" xfId="0" applyNumberFormat="1" applyFont="1" applyFill="1" applyAlignment="1">
      <alignment horizontal="center" vertical="center"/>
    </xf>
    <xf numFmtId="190" fontId="16" fillId="0" borderId="53" xfId="0" applyNumberFormat="1" applyFont="1" applyBorder="1" applyAlignment="1">
      <alignment vertical="center"/>
    </xf>
    <xf numFmtId="190" fontId="16" fillId="0" borderId="58" xfId="0" applyNumberFormat="1" applyFont="1" applyBorder="1" applyAlignment="1">
      <alignment vertical="center"/>
    </xf>
    <xf numFmtId="190" fontId="16" fillId="0" borderId="35" xfId="0" applyNumberFormat="1" applyFont="1" applyBorder="1" applyAlignment="1">
      <alignment vertical="center"/>
    </xf>
    <xf numFmtId="0" fontId="27" fillId="0" borderId="107" xfId="43" applyFont="1" applyBorder="1" applyAlignment="1" applyProtection="1">
      <alignment vertical="center"/>
      <protection/>
    </xf>
    <xf numFmtId="0" fontId="27" fillId="0" borderId="97" xfId="0" applyFont="1" applyBorder="1" applyAlignment="1">
      <alignment/>
    </xf>
    <xf numFmtId="0" fontId="27" fillId="0" borderId="48" xfId="0" applyFont="1" applyBorder="1" applyAlignment="1">
      <alignment/>
    </xf>
    <xf numFmtId="0" fontId="0" fillId="0" borderId="14" xfId="0" applyBorder="1" applyAlignment="1">
      <alignment/>
    </xf>
    <xf numFmtId="0" fontId="149" fillId="34" borderId="22" xfId="0" applyFont="1" applyFill="1" applyBorder="1" applyAlignment="1">
      <alignment vertical="center"/>
    </xf>
    <xf numFmtId="0" fontId="149" fillId="34" borderId="16" xfId="0" applyFont="1" applyFill="1" applyBorder="1" applyAlignment="1">
      <alignment horizontal="center" vertical="center"/>
    </xf>
    <xf numFmtId="0" fontId="149" fillId="34" borderId="36" xfId="0" applyFont="1" applyFill="1" applyBorder="1" applyAlignment="1">
      <alignment horizontal="center" vertical="center"/>
    </xf>
    <xf numFmtId="0" fontId="16" fillId="0" borderId="65" xfId="0" applyFont="1" applyFill="1" applyBorder="1" applyAlignment="1">
      <alignment vertical="center" wrapText="1"/>
    </xf>
    <xf numFmtId="0" fontId="150" fillId="34" borderId="14" xfId="0" applyFont="1" applyFill="1" applyBorder="1" applyAlignment="1">
      <alignment vertical="center"/>
    </xf>
    <xf numFmtId="0" fontId="150" fillId="34" borderId="105" xfId="0" applyFont="1" applyFill="1" applyBorder="1" applyAlignment="1">
      <alignment horizontal="center" vertical="center"/>
    </xf>
    <xf numFmtId="0" fontId="150" fillId="34" borderId="30" xfId="0" applyFont="1" applyFill="1" applyBorder="1" applyAlignment="1">
      <alignment horizontal="center" vertical="center"/>
    </xf>
    <xf numFmtId="191" fontId="150" fillId="34" borderId="33" xfId="0" applyNumberFormat="1" applyFont="1" applyFill="1" applyBorder="1" applyAlignment="1">
      <alignment horizontal="center" vertical="center" wrapText="1"/>
    </xf>
    <xf numFmtId="191" fontId="150" fillId="34" borderId="106" xfId="0" applyNumberFormat="1" applyFont="1" applyFill="1" applyBorder="1" applyAlignment="1">
      <alignment horizontal="center" vertical="center" wrapText="1"/>
    </xf>
    <xf numFmtId="191" fontId="150" fillId="34" borderId="50" xfId="0" applyNumberFormat="1" applyFont="1" applyFill="1" applyBorder="1" applyAlignment="1" quotePrefix="1">
      <alignment horizontal="center" vertical="center" wrapText="1"/>
    </xf>
    <xf numFmtId="0" fontId="21" fillId="0" borderId="0" xfId="0" applyFont="1" applyAlignment="1">
      <alignment horizontal="left"/>
    </xf>
    <xf numFmtId="0" fontId="16" fillId="0" borderId="108" xfId="0" applyFont="1" applyFill="1" applyBorder="1" applyAlignment="1">
      <alignment horizontal="center" vertical="center"/>
    </xf>
    <xf numFmtId="0" fontId="16" fillId="0" borderId="109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0" fontId="11" fillId="33" borderId="92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32" fillId="32" borderId="0" xfId="0" applyFont="1" applyFill="1" applyAlignment="1">
      <alignment/>
    </xf>
    <xf numFmtId="0" fontId="23" fillId="32" borderId="0" xfId="0" applyFont="1" applyFill="1" applyAlignment="1">
      <alignment/>
    </xf>
    <xf numFmtId="0" fontId="51" fillId="33" borderId="22" xfId="0" applyFont="1" applyFill="1" applyBorder="1" applyAlignment="1">
      <alignment horizontal="right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36" xfId="0" applyFont="1" applyFill="1" applyBorder="1" applyAlignment="1">
      <alignment horizontal="center" vertical="center"/>
    </xf>
    <xf numFmtId="0" fontId="13" fillId="33" borderId="29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52" fillId="33" borderId="46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right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36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0" fillId="33" borderId="46" xfId="0" applyFont="1" applyFill="1" applyBorder="1" applyAlignment="1">
      <alignment horizontal="center" vertical="center" wrapText="1"/>
    </xf>
    <xf numFmtId="0" fontId="50" fillId="33" borderId="23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left" vertical="center" shrinkToFit="1"/>
    </xf>
    <xf numFmtId="0" fontId="27" fillId="0" borderId="11" xfId="0" applyFont="1" applyBorder="1" applyAlignment="1">
      <alignment horizontal="left" vertical="center" shrinkToFit="1"/>
    </xf>
    <xf numFmtId="0" fontId="27" fillId="0" borderId="12" xfId="0" applyFont="1" applyBorder="1" applyAlignment="1">
      <alignment horizontal="left" shrinkToFit="1"/>
    </xf>
    <xf numFmtId="0" fontId="27" fillId="0" borderId="0" xfId="0" applyFont="1" applyBorder="1" applyAlignment="1">
      <alignment horizontal="left" shrinkToFit="1"/>
    </xf>
    <xf numFmtId="0" fontId="27" fillId="0" borderId="11" xfId="0" applyFont="1" applyBorder="1" applyAlignment="1">
      <alignment horizontal="left" shrinkToFit="1"/>
    </xf>
    <xf numFmtId="0" fontId="27" fillId="0" borderId="0" xfId="0" applyFont="1" applyBorder="1" applyAlignment="1">
      <alignment vertical="center"/>
    </xf>
    <xf numFmtId="0" fontId="16" fillId="0" borderId="110" xfId="0" applyFont="1" applyBorder="1" applyAlignment="1">
      <alignment vertical="center"/>
    </xf>
    <xf numFmtId="0" fontId="150" fillId="0" borderId="40" xfId="0" applyFont="1" applyBorder="1" applyAlignment="1">
      <alignment vertical="center" wrapText="1"/>
    </xf>
    <xf numFmtId="0" fontId="150" fillId="0" borderId="19" xfId="0" applyFont="1" applyFill="1" applyBorder="1" applyAlignment="1">
      <alignment vertical="center" wrapText="1"/>
    </xf>
    <xf numFmtId="0" fontId="16" fillId="0" borderId="35" xfId="0" applyFont="1" applyFill="1" applyBorder="1" applyAlignment="1">
      <alignment vertical="center"/>
    </xf>
    <xf numFmtId="20" fontId="5" fillId="0" borderId="10" xfId="0" applyNumberFormat="1" applyFont="1" applyBorder="1" applyAlignment="1">
      <alignment/>
    </xf>
    <xf numFmtId="0" fontId="16" fillId="0" borderId="71" xfId="0" applyFont="1" applyBorder="1" applyAlignment="1">
      <alignment vertical="center"/>
    </xf>
    <xf numFmtId="0" fontId="30" fillId="35" borderId="65" xfId="0" applyFont="1" applyFill="1" applyBorder="1" applyAlignment="1">
      <alignment horizontal="left" vertical="center" wrapText="1"/>
    </xf>
    <xf numFmtId="0" fontId="30" fillId="35" borderId="72" xfId="0" applyFont="1" applyFill="1" applyBorder="1" applyAlignment="1">
      <alignment horizontal="center" vertical="center"/>
    </xf>
    <xf numFmtId="0" fontId="21" fillId="35" borderId="50" xfId="0" applyFont="1" applyFill="1" applyBorder="1" applyAlignment="1">
      <alignment horizontal="center" vertical="center"/>
    </xf>
    <xf numFmtId="49" fontId="21" fillId="35" borderId="29" xfId="0" applyNumberFormat="1" applyFont="1" applyFill="1" applyBorder="1" applyAlignment="1">
      <alignment horizontal="center" vertical="center" wrapText="1"/>
    </xf>
    <xf numFmtId="49" fontId="21" fillId="35" borderId="23" xfId="0" applyNumberFormat="1" applyFont="1" applyFill="1" applyBorder="1" applyAlignment="1">
      <alignment horizontal="center" vertical="center" wrapText="1"/>
    </xf>
    <xf numFmtId="49" fontId="30" fillId="35" borderId="50" xfId="0" applyNumberFormat="1" applyFont="1" applyFill="1" applyBorder="1" applyAlignment="1">
      <alignment horizontal="center" vertical="center" wrapText="1"/>
    </xf>
    <xf numFmtId="49" fontId="30" fillId="35" borderId="20" xfId="0" applyNumberFormat="1" applyFont="1" applyFill="1" applyBorder="1" applyAlignment="1">
      <alignment horizontal="center" vertical="center" wrapText="1"/>
    </xf>
    <xf numFmtId="49" fontId="30" fillId="35" borderId="63" xfId="0" applyNumberFormat="1" applyFont="1" applyFill="1" applyBorder="1" applyAlignment="1">
      <alignment horizontal="center" vertical="center" wrapText="1"/>
    </xf>
    <xf numFmtId="49" fontId="30" fillId="35" borderId="26" xfId="0" applyNumberFormat="1" applyFont="1" applyFill="1" applyBorder="1" applyAlignment="1">
      <alignment horizontal="center" vertical="center" wrapText="1"/>
    </xf>
    <xf numFmtId="49" fontId="21" fillId="35" borderId="20" xfId="0" applyNumberFormat="1" applyFont="1" applyFill="1" applyBorder="1" applyAlignment="1">
      <alignment horizontal="center" vertical="center" wrapText="1"/>
    </xf>
    <xf numFmtId="49" fontId="21" fillId="35" borderId="50" xfId="0" applyNumberFormat="1" applyFont="1" applyFill="1" applyBorder="1" applyAlignment="1">
      <alignment horizontal="center" vertical="center" wrapText="1"/>
    </xf>
    <xf numFmtId="49" fontId="21" fillId="35" borderId="52" xfId="0" applyNumberFormat="1" applyFont="1" applyFill="1" applyBorder="1" applyAlignment="1">
      <alignment horizontal="center" vertical="center"/>
    </xf>
    <xf numFmtId="0" fontId="30" fillId="35" borderId="14" xfId="0" applyFont="1" applyFill="1" applyBorder="1" applyAlignment="1">
      <alignment horizontal="left" vertical="center"/>
    </xf>
    <xf numFmtId="0" fontId="30" fillId="35" borderId="102" xfId="0" applyFont="1" applyFill="1" applyBorder="1" applyAlignment="1">
      <alignment horizontal="center" vertical="center"/>
    </xf>
    <xf numFmtId="0" fontId="30" fillId="35" borderId="30" xfId="0" applyFont="1" applyFill="1" applyBorder="1" applyAlignment="1">
      <alignment horizontal="center" vertical="center"/>
    </xf>
    <xf numFmtId="49" fontId="21" fillId="35" borderId="30" xfId="0" applyNumberFormat="1" applyFont="1" applyFill="1" applyBorder="1" applyAlignment="1">
      <alignment horizontal="center" vertical="center" wrapText="1"/>
    </xf>
    <xf numFmtId="49" fontId="21" fillId="35" borderId="30" xfId="0" applyNumberFormat="1" applyFont="1" applyFill="1" applyBorder="1" applyAlignment="1">
      <alignment horizontal="center" vertical="center"/>
    </xf>
    <xf numFmtId="49" fontId="21" fillId="35" borderId="103" xfId="0" applyNumberFormat="1" applyFont="1" applyFill="1" applyBorder="1" applyAlignment="1">
      <alignment horizontal="center" vertical="center"/>
    </xf>
    <xf numFmtId="49" fontId="30" fillId="35" borderId="30" xfId="0" applyNumberFormat="1" applyFont="1" applyFill="1" applyBorder="1" applyAlignment="1">
      <alignment horizontal="center" vertical="center"/>
    </xf>
    <xf numFmtId="49" fontId="30" fillId="35" borderId="96" xfId="0" applyNumberFormat="1" applyFont="1" applyFill="1" applyBorder="1" applyAlignment="1">
      <alignment horizontal="center" vertical="center"/>
    </xf>
    <xf numFmtId="49" fontId="30" fillId="35" borderId="95" xfId="0" applyNumberFormat="1" applyFont="1" applyFill="1" applyBorder="1" applyAlignment="1">
      <alignment horizontal="center" vertical="center"/>
    </xf>
    <xf numFmtId="49" fontId="30" fillId="35" borderId="32" xfId="0" applyNumberFormat="1" applyFont="1" applyFill="1" applyBorder="1" applyAlignment="1">
      <alignment horizontal="center" vertical="center"/>
    </xf>
    <xf numFmtId="49" fontId="21" fillId="35" borderId="96" xfId="0" applyNumberFormat="1" applyFont="1" applyFill="1" applyBorder="1" applyAlignment="1">
      <alignment horizontal="center" vertical="center"/>
    </xf>
    <xf numFmtId="0" fontId="16" fillId="35" borderId="101" xfId="0" applyFont="1" applyFill="1" applyBorder="1" applyAlignment="1">
      <alignment vertical="center" wrapText="1" shrinkToFit="1"/>
    </xf>
    <xf numFmtId="0" fontId="16" fillId="35" borderId="96" xfId="0" applyFont="1" applyFill="1" applyBorder="1" applyAlignment="1">
      <alignment horizontal="center" vertical="center" shrinkToFit="1"/>
    </xf>
    <xf numFmtId="0" fontId="16" fillId="35" borderId="30" xfId="0" applyFont="1" applyFill="1" applyBorder="1" applyAlignment="1">
      <alignment horizontal="center" vertical="center" shrinkToFit="1"/>
    </xf>
    <xf numFmtId="49" fontId="16" fillId="35" borderId="95" xfId="0" applyNumberFormat="1" applyFont="1" applyFill="1" applyBorder="1" applyAlignment="1">
      <alignment horizontal="center" vertical="center" wrapText="1" shrinkToFit="1"/>
    </xf>
    <xf numFmtId="49" fontId="5" fillId="35" borderId="30" xfId="0" applyNumberFormat="1" applyFont="1" applyFill="1" applyBorder="1" applyAlignment="1">
      <alignment horizontal="center" vertical="center" wrapText="1" shrinkToFit="1"/>
    </xf>
    <xf numFmtId="49" fontId="16" fillId="35" borderId="103" xfId="0" applyNumberFormat="1" applyFont="1" applyFill="1" applyBorder="1" applyAlignment="1">
      <alignment horizontal="center" vertical="center" shrinkToFit="1"/>
    </xf>
    <xf numFmtId="49" fontId="16" fillId="35" borderId="102" xfId="0" applyNumberFormat="1" applyFont="1" applyFill="1" applyBorder="1" applyAlignment="1">
      <alignment horizontal="center" vertical="center" wrapText="1" shrinkToFit="1"/>
    </xf>
    <xf numFmtId="49" fontId="16" fillId="35" borderId="30" xfId="0" applyNumberFormat="1" applyFont="1" applyFill="1" applyBorder="1" applyAlignment="1">
      <alignment horizontal="center" vertical="center" wrapText="1" shrinkToFit="1"/>
    </xf>
    <xf numFmtId="49" fontId="16" fillId="35" borderId="31" xfId="0" applyNumberFormat="1" applyFont="1" applyFill="1" applyBorder="1" applyAlignment="1">
      <alignment horizontal="center" vertical="center" wrapText="1" shrinkToFit="1"/>
    </xf>
    <xf numFmtId="49" fontId="16" fillId="35" borderId="30" xfId="0" applyNumberFormat="1" applyFont="1" applyFill="1" applyBorder="1" applyAlignment="1">
      <alignment horizontal="center" vertical="center" shrinkToFit="1"/>
    </xf>
    <xf numFmtId="49" fontId="16" fillId="35" borderId="32" xfId="0" applyNumberFormat="1" applyFont="1" applyFill="1" applyBorder="1" applyAlignment="1">
      <alignment horizontal="center" vertical="center" shrinkToFit="1"/>
    </xf>
    <xf numFmtId="0" fontId="149" fillId="35" borderId="12" xfId="0" applyFont="1" applyFill="1" applyBorder="1" applyAlignment="1">
      <alignment vertical="center" wrapText="1" shrinkToFit="1"/>
    </xf>
    <xf numFmtId="0" fontId="149" fillId="35" borderId="34" xfId="0" applyFont="1" applyFill="1" applyBorder="1" applyAlignment="1">
      <alignment horizontal="center" vertical="center" shrinkToFit="1"/>
    </xf>
    <xf numFmtId="0" fontId="149" fillId="35" borderId="92" xfId="0" applyFont="1" applyFill="1" applyBorder="1" applyAlignment="1">
      <alignment horizontal="center" vertical="center" shrinkToFit="1"/>
    </xf>
    <xf numFmtId="49" fontId="21" fillId="35" borderId="111" xfId="0" applyNumberFormat="1" applyFont="1" applyFill="1" applyBorder="1" applyAlignment="1">
      <alignment horizontal="center" vertical="center" shrinkToFit="1"/>
    </xf>
    <xf numFmtId="49" fontId="21" fillId="35" borderId="21" xfId="0" applyNumberFormat="1" applyFont="1" applyFill="1" applyBorder="1" applyAlignment="1">
      <alignment horizontal="center" vertical="center" shrinkToFit="1"/>
    </xf>
    <xf numFmtId="49" fontId="21" fillId="35" borderId="106" xfId="0" applyNumberFormat="1" applyFont="1" applyFill="1" applyBorder="1" applyAlignment="1">
      <alignment horizontal="center" vertical="center" shrinkToFit="1"/>
    </xf>
    <xf numFmtId="49" fontId="21" fillId="35" borderId="112" xfId="0" applyNumberFormat="1" applyFont="1" applyFill="1" applyBorder="1" applyAlignment="1">
      <alignment horizontal="center" vertical="center" wrapText="1" shrinkToFit="1"/>
    </xf>
    <xf numFmtId="49" fontId="21" fillId="35" borderId="21" xfId="0" applyNumberFormat="1" applyFont="1" applyFill="1" applyBorder="1" applyAlignment="1">
      <alignment horizontal="center" vertical="center" wrapText="1" shrinkToFit="1"/>
    </xf>
    <xf numFmtId="49" fontId="21" fillId="35" borderId="33" xfId="0" applyNumberFormat="1" applyFont="1" applyFill="1" applyBorder="1" applyAlignment="1">
      <alignment horizontal="center" vertical="center" wrapText="1" shrinkToFit="1"/>
    </xf>
    <xf numFmtId="49" fontId="21" fillId="35" borderId="27" xfId="0" applyNumberFormat="1" applyFont="1" applyFill="1" applyBorder="1" applyAlignment="1">
      <alignment horizontal="center" vertical="center" wrapText="1"/>
    </xf>
    <xf numFmtId="0" fontId="31" fillId="35" borderId="65" xfId="0" applyFont="1" applyFill="1" applyBorder="1" applyAlignment="1">
      <alignment horizontal="left" vertical="center"/>
    </xf>
    <xf numFmtId="0" fontId="31" fillId="35" borderId="72" xfId="0" applyFont="1" applyFill="1" applyBorder="1" applyAlignment="1">
      <alignment horizontal="center" vertical="center"/>
    </xf>
    <xf numFmtId="0" fontId="31" fillId="35" borderId="50" xfId="0" applyFont="1" applyFill="1" applyBorder="1" applyAlignment="1">
      <alignment horizontal="center" vertical="center"/>
    </xf>
    <xf numFmtId="49" fontId="16" fillId="35" borderId="50" xfId="0" applyNumberFormat="1" applyFont="1" applyFill="1" applyBorder="1" applyAlignment="1">
      <alignment horizontal="center" vertical="center" wrapText="1"/>
    </xf>
    <xf numFmtId="49" fontId="16" fillId="35" borderId="52" xfId="0" applyNumberFormat="1" applyFont="1" applyFill="1" applyBorder="1" applyAlignment="1">
      <alignment horizontal="center" vertical="center" wrapText="1"/>
    </xf>
    <xf numFmtId="49" fontId="31" fillId="35" borderId="33" xfId="0" applyNumberFormat="1" applyFont="1" applyFill="1" applyBorder="1" applyAlignment="1">
      <alignment horizontal="center" vertical="center" wrapText="1"/>
    </xf>
    <xf numFmtId="49" fontId="31" fillId="35" borderId="113" xfId="0" applyNumberFormat="1" applyFont="1" applyFill="1" applyBorder="1" applyAlignment="1">
      <alignment horizontal="center" vertical="center" wrapText="1"/>
    </xf>
    <xf numFmtId="49" fontId="31" fillId="35" borderId="50" xfId="0" applyNumberFormat="1" applyFont="1" applyFill="1" applyBorder="1" applyAlignment="1">
      <alignment horizontal="center" vertical="center" wrapText="1"/>
    </xf>
    <xf numFmtId="49" fontId="31" fillId="35" borderId="51" xfId="0" applyNumberFormat="1" applyFont="1" applyFill="1" applyBorder="1" applyAlignment="1">
      <alignment horizontal="center" vertical="center" wrapText="1"/>
    </xf>
    <xf numFmtId="49" fontId="16" fillId="35" borderId="72" xfId="0" applyNumberFormat="1" applyFont="1" applyFill="1" applyBorder="1" applyAlignment="1">
      <alignment horizontal="center" vertical="center" wrapText="1"/>
    </xf>
    <xf numFmtId="0" fontId="31" fillId="35" borderId="22" xfId="0" applyFont="1" applyFill="1" applyBorder="1" applyAlignment="1">
      <alignment horizontal="left" vertical="center" wrapText="1"/>
    </xf>
    <xf numFmtId="0" fontId="31" fillId="35" borderId="36" xfId="0" applyFont="1" applyFill="1" applyBorder="1" applyAlignment="1">
      <alignment horizontal="center" vertical="center"/>
    </xf>
    <xf numFmtId="0" fontId="31" fillId="35" borderId="29" xfId="0" applyFont="1" applyFill="1" applyBorder="1" applyAlignment="1">
      <alignment horizontal="center" vertical="center"/>
    </xf>
    <xf numFmtId="49" fontId="16" fillId="35" borderId="29" xfId="0" applyNumberFormat="1" applyFont="1" applyFill="1" applyBorder="1" applyAlignment="1">
      <alignment horizontal="center" vertical="center" wrapText="1"/>
    </xf>
    <xf numFmtId="49" fontId="16" fillId="35" borderId="79" xfId="0" applyNumberFormat="1" applyFont="1" applyFill="1" applyBorder="1" applyAlignment="1">
      <alignment horizontal="center" vertical="center" wrapText="1"/>
    </xf>
    <xf numFmtId="49" fontId="16" fillId="35" borderId="80" xfId="0" applyNumberFormat="1" applyFont="1" applyFill="1" applyBorder="1" applyAlignment="1">
      <alignment horizontal="center" vertical="center" wrapText="1"/>
    </xf>
    <xf numFmtId="49" fontId="31" fillId="35" borderId="92" xfId="0" applyNumberFormat="1" applyFont="1" applyFill="1" applyBorder="1" applyAlignment="1">
      <alignment horizontal="center" vertical="center" wrapText="1"/>
    </xf>
    <xf numFmtId="49" fontId="31" fillId="35" borderId="34" xfId="0" applyNumberFormat="1" applyFont="1" applyFill="1" applyBorder="1" applyAlignment="1">
      <alignment horizontal="center" vertical="center" wrapText="1"/>
    </xf>
    <xf numFmtId="49" fontId="31" fillId="35" borderId="70" xfId="0" applyNumberFormat="1" applyFont="1" applyFill="1" applyBorder="1" applyAlignment="1">
      <alignment horizontal="center" vertical="center" wrapText="1"/>
    </xf>
    <xf numFmtId="49" fontId="31" fillId="35" borderId="66" xfId="0" applyNumberFormat="1" applyFont="1" applyFill="1" applyBorder="1" applyAlignment="1">
      <alignment horizontal="center" vertical="center" wrapText="1"/>
    </xf>
    <xf numFmtId="49" fontId="16" fillId="35" borderId="34" xfId="0" applyNumberFormat="1" applyFont="1" applyFill="1" applyBorder="1" applyAlignment="1">
      <alignment horizontal="center" vertical="center" wrapText="1"/>
    </xf>
    <xf numFmtId="49" fontId="16" fillId="35" borderId="92" xfId="0" applyNumberFormat="1" applyFont="1" applyFill="1" applyBorder="1" applyAlignment="1">
      <alignment horizontal="center" vertical="center" wrapText="1"/>
    </xf>
    <xf numFmtId="49" fontId="16" fillId="35" borderId="11" xfId="0" applyNumberFormat="1" applyFont="1" applyFill="1" applyBorder="1" applyAlignment="1">
      <alignment horizontal="center" vertical="center"/>
    </xf>
    <xf numFmtId="0" fontId="134" fillId="0" borderId="0" xfId="0" applyFont="1" applyFill="1" applyAlignment="1">
      <alignment vertical="center"/>
    </xf>
    <xf numFmtId="0" fontId="31" fillId="35" borderId="22" xfId="0" applyFont="1" applyFill="1" applyBorder="1" applyAlignment="1">
      <alignment vertical="center" shrinkToFit="1"/>
    </xf>
    <xf numFmtId="0" fontId="16" fillId="35" borderId="16" xfId="0" applyFont="1" applyFill="1" applyBorder="1" applyAlignment="1">
      <alignment horizontal="center" vertical="center"/>
    </xf>
    <xf numFmtId="49" fontId="16" fillId="35" borderId="29" xfId="0" applyNumberFormat="1" applyFont="1" applyFill="1" applyBorder="1" applyAlignment="1">
      <alignment horizontal="center" vertical="center"/>
    </xf>
    <xf numFmtId="56" fontId="31" fillId="35" borderId="26" xfId="0" applyNumberFormat="1" applyFont="1" applyFill="1" applyBorder="1" applyAlignment="1">
      <alignment horizontal="center" vertical="center"/>
    </xf>
    <xf numFmtId="49" fontId="31" fillId="35" borderId="64" xfId="0" applyNumberFormat="1" applyFont="1" applyFill="1" applyBorder="1" applyAlignment="1">
      <alignment horizontal="center" vertical="center" shrinkToFit="1"/>
    </xf>
    <xf numFmtId="49" fontId="31" fillId="35" borderId="50" xfId="0" applyNumberFormat="1" applyFont="1" applyFill="1" applyBorder="1" applyAlignment="1">
      <alignment horizontal="center" vertical="center" shrinkToFit="1"/>
    </xf>
    <xf numFmtId="0" fontId="31" fillId="35" borderId="63" xfId="0" applyFont="1" applyFill="1" applyBorder="1" applyAlignment="1">
      <alignment horizontal="center" vertical="center"/>
    </xf>
    <xf numFmtId="49" fontId="31" fillId="35" borderId="51" xfId="0" applyNumberFormat="1" applyFont="1" applyFill="1" applyBorder="1" applyAlignment="1">
      <alignment horizontal="center" vertical="center" shrinkToFit="1"/>
    </xf>
    <xf numFmtId="49" fontId="31" fillId="35" borderId="16" xfId="0" applyNumberFormat="1" applyFont="1" applyFill="1" applyBorder="1" applyAlignment="1">
      <alignment horizontal="center" vertical="center" shrinkToFit="1"/>
    </xf>
    <xf numFmtId="0" fontId="31" fillId="35" borderId="26" xfId="0" applyFont="1" applyFill="1" applyBorder="1" applyAlignment="1">
      <alignment horizontal="center" vertical="center"/>
    </xf>
    <xf numFmtId="0" fontId="30" fillId="35" borderId="76" xfId="0" applyFont="1" applyFill="1" applyBorder="1" applyAlignment="1">
      <alignment vertical="center" shrinkToFit="1"/>
    </xf>
    <xf numFmtId="0" fontId="21" fillId="35" borderId="16" xfId="0" applyFont="1" applyFill="1" applyBorder="1" applyAlignment="1">
      <alignment horizontal="center" vertical="center"/>
    </xf>
    <xf numFmtId="49" fontId="21" fillId="35" borderId="79" xfId="0" applyNumberFormat="1" applyFont="1" applyFill="1" applyBorder="1" applyAlignment="1">
      <alignment horizontal="center" vertical="center"/>
    </xf>
    <xf numFmtId="0" fontId="30" fillId="35" borderId="36" xfId="0" applyFont="1" applyFill="1" applyBorder="1" applyAlignment="1">
      <alignment horizontal="center" vertical="center"/>
    </xf>
    <xf numFmtId="49" fontId="30" fillId="35" borderId="26" xfId="0" applyNumberFormat="1" applyFont="1" applyFill="1" applyBorder="1" applyAlignment="1">
      <alignment horizontal="center" vertical="center" wrapText="1" shrinkToFit="1"/>
    </xf>
    <xf numFmtId="49" fontId="30" fillId="35" borderId="46" xfId="0" applyNumberFormat="1" applyFont="1" applyFill="1" applyBorder="1" applyAlignment="1">
      <alignment horizontal="center" vertical="center" wrapText="1" shrinkToFit="1"/>
    </xf>
    <xf numFmtId="49" fontId="30" fillId="35" borderId="29" xfId="0" applyNumberFormat="1" applyFont="1" applyFill="1" applyBorder="1" applyAlignment="1">
      <alignment horizontal="center" vertical="center" wrapText="1" shrinkToFit="1"/>
    </xf>
    <xf numFmtId="49" fontId="30" fillId="35" borderId="25" xfId="0" applyNumberFormat="1" applyFont="1" applyFill="1" applyBorder="1" applyAlignment="1">
      <alignment horizontal="center" vertical="center" shrinkToFit="1"/>
    </xf>
    <xf numFmtId="49" fontId="30" fillId="35" borderId="26" xfId="0" applyNumberFormat="1" applyFont="1" applyFill="1" applyBorder="1" applyAlignment="1">
      <alignment horizontal="center" vertical="center" shrinkToFit="1"/>
    </xf>
    <xf numFmtId="0" fontId="31" fillId="35" borderId="76" xfId="0" applyFont="1" applyFill="1" applyBorder="1" applyAlignment="1">
      <alignment vertical="center" shrinkToFit="1"/>
    </xf>
    <xf numFmtId="49" fontId="16" fillId="35" borderId="79" xfId="0" applyNumberFormat="1" applyFont="1" applyFill="1" applyBorder="1" applyAlignment="1">
      <alignment horizontal="center" vertical="center"/>
    </xf>
    <xf numFmtId="0" fontId="31" fillId="35" borderId="36" xfId="0" applyFont="1" applyFill="1" applyBorder="1" applyAlignment="1">
      <alignment horizontal="center" vertical="center" wrapText="1"/>
    </xf>
    <xf numFmtId="49" fontId="31" fillId="35" borderId="26" xfId="0" applyNumberFormat="1" applyFont="1" applyFill="1" applyBorder="1" applyAlignment="1">
      <alignment horizontal="center" vertical="center" wrapText="1" shrinkToFit="1"/>
    </xf>
    <xf numFmtId="49" fontId="31" fillId="35" borderId="46" xfId="0" applyNumberFormat="1" applyFont="1" applyFill="1" applyBorder="1" applyAlignment="1">
      <alignment horizontal="center" vertical="center" wrapText="1" shrinkToFit="1"/>
    </xf>
    <xf numFmtId="49" fontId="31" fillId="35" borderId="29" xfId="0" applyNumberFormat="1" applyFont="1" applyFill="1" applyBorder="1" applyAlignment="1">
      <alignment horizontal="center" vertical="center" wrapText="1" shrinkToFit="1"/>
    </xf>
    <xf numFmtId="49" fontId="31" fillId="35" borderId="25" xfId="0" applyNumberFormat="1" applyFont="1" applyFill="1" applyBorder="1" applyAlignment="1">
      <alignment horizontal="center" vertical="center" shrinkToFit="1"/>
    </xf>
    <xf numFmtId="49" fontId="31" fillId="35" borderId="26" xfId="0" applyNumberFormat="1" applyFont="1" applyFill="1" applyBorder="1" applyAlignment="1">
      <alignment horizontal="center" vertical="center" shrinkToFit="1"/>
    </xf>
    <xf numFmtId="0" fontId="31" fillId="35" borderId="12" xfId="0" applyFont="1" applyFill="1" applyBorder="1" applyAlignment="1">
      <alignment vertical="center" shrinkToFit="1"/>
    </xf>
    <xf numFmtId="0" fontId="16" fillId="35" borderId="34" xfId="0" applyFont="1" applyFill="1" applyBorder="1" applyAlignment="1">
      <alignment horizontal="center" vertical="center"/>
    </xf>
    <xf numFmtId="49" fontId="16" fillId="35" borderId="92" xfId="0" applyNumberFormat="1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49" fontId="31" fillId="35" borderId="69" xfId="0" applyNumberFormat="1" applyFont="1" applyFill="1" applyBorder="1" applyAlignment="1">
      <alignment horizontal="center" vertical="center" shrinkToFit="1"/>
    </xf>
    <xf numFmtId="49" fontId="31" fillId="35" borderId="16" xfId="0" applyNumberFormat="1" applyFont="1" applyFill="1" applyBorder="1" applyAlignment="1">
      <alignment horizontal="center" vertical="center" wrapText="1"/>
    </xf>
    <xf numFmtId="49" fontId="31" fillId="35" borderId="29" xfId="0" applyNumberFormat="1" applyFont="1" applyFill="1" applyBorder="1" applyAlignment="1">
      <alignment horizontal="center" vertical="center" wrapText="1"/>
    </xf>
    <xf numFmtId="49" fontId="31" fillId="35" borderId="25" xfId="0" applyNumberFormat="1" applyFont="1" applyFill="1" applyBorder="1" applyAlignment="1">
      <alignment horizontal="center" vertical="center" wrapText="1" shrinkToFit="1"/>
    </xf>
    <xf numFmtId="0" fontId="30" fillId="35" borderId="101" xfId="0" applyFont="1" applyFill="1" applyBorder="1" applyAlignment="1">
      <alignment vertical="center" shrinkToFit="1"/>
    </xf>
    <xf numFmtId="0" fontId="21" fillId="35" borderId="96" xfId="0" applyFont="1" applyFill="1" applyBorder="1" applyAlignment="1">
      <alignment horizontal="center" vertical="center"/>
    </xf>
    <xf numFmtId="0" fontId="21" fillId="35" borderId="102" xfId="0" applyFont="1" applyFill="1" applyBorder="1" applyAlignment="1">
      <alignment horizontal="center" vertical="center" wrapText="1"/>
    </xf>
    <xf numFmtId="185" fontId="21" fillId="35" borderId="32" xfId="0" applyNumberFormat="1" applyFont="1" applyFill="1" applyBorder="1" applyAlignment="1">
      <alignment horizontal="center" vertical="center" wrapText="1"/>
    </xf>
    <xf numFmtId="49" fontId="30" fillId="35" borderId="102" xfId="0" applyNumberFormat="1" applyFont="1" applyFill="1" applyBorder="1" applyAlignment="1">
      <alignment horizontal="center" vertical="center" wrapText="1"/>
    </xf>
    <xf numFmtId="0" fontId="30" fillId="35" borderId="95" xfId="0" applyFont="1" applyFill="1" applyBorder="1" applyAlignment="1">
      <alignment horizontal="center" vertical="center"/>
    </xf>
    <xf numFmtId="49" fontId="30" fillId="35" borderId="95" xfId="0" applyNumberFormat="1" applyFont="1" applyFill="1" applyBorder="1" applyAlignment="1">
      <alignment horizontal="center" vertical="center" wrapText="1"/>
    </xf>
    <xf numFmtId="49" fontId="30" fillId="35" borderId="32" xfId="0" applyNumberFormat="1" applyFont="1" applyFill="1" applyBorder="1" applyAlignment="1">
      <alignment horizontal="center" vertical="center" wrapText="1"/>
    </xf>
    <xf numFmtId="0" fontId="30" fillId="35" borderId="96" xfId="0" applyFont="1" applyFill="1" applyBorder="1" applyAlignment="1">
      <alignment horizontal="center" vertical="center"/>
    </xf>
    <xf numFmtId="0" fontId="15" fillId="35" borderId="65" xfId="0" applyFont="1" applyFill="1" applyBorder="1" applyAlignment="1">
      <alignment vertical="center" shrinkToFit="1"/>
    </xf>
    <xf numFmtId="0" fontId="16" fillId="35" borderId="20" xfId="0" applyFont="1" applyFill="1" applyBorder="1" applyAlignment="1">
      <alignment horizontal="center" vertical="center"/>
    </xf>
    <xf numFmtId="49" fontId="15" fillId="35" borderId="50" xfId="0" applyNumberFormat="1" applyFont="1" applyFill="1" applyBorder="1" applyAlignment="1">
      <alignment horizontal="center" vertical="center"/>
    </xf>
    <xf numFmtId="49" fontId="15" fillId="35" borderId="25" xfId="0" applyNumberFormat="1" applyFont="1" applyFill="1" applyBorder="1" applyAlignment="1">
      <alignment horizontal="center" vertical="center"/>
    </xf>
    <xf numFmtId="49" fontId="15" fillId="35" borderId="26" xfId="0" applyNumberFormat="1" applyFont="1" applyFill="1" applyBorder="1" applyAlignment="1">
      <alignment horizontal="center" vertical="center" shrinkToFit="1"/>
    </xf>
    <xf numFmtId="49" fontId="15" fillId="35" borderId="46" xfId="0" applyNumberFormat="1" applyFont="1" applyFill="1" applyBorder="1" applyAlignment="1">
      <alignment horizontal="center" vertical="center" wrapText="1" shrinkToFit="1"/>
    </xf>
    <xf numFmtId="49" fontId="15" fillId="35" borderId="29" xfId="0" applyNumberFormat="1" applyFont="1" applyFill="1" applyBorder="1" applyAlignment="1">
      <alignment horizontal="center" vertical="center" wrapText="1" shrinkToFit="1"/>
    </xf>
    <xf numFmtId="49" fontId="15" fillId="35" borderId="26" xfId="0" applyNumberFormat="1" applyFont="1" applyFill="1" applyBorder="1" applyAlignment="1">
      <alignment horizontal="center" vertical="center" wrapText="1" shrinkToFit="1"/>
    </xf>
    <xf numFmtId="49" fontId="15" fillId="35" borderId="36" xfId="0" applyNumberFormat="1" applyFont="1" applyFill="1" applyBorder="1" applyAlignment="1">
      <alignment horizontal="center" vertical="center"/>
    </xf>
    <xf numFmtId="49" fontId="15" fillId="35" borderId="46" xfId="0" applyNumberFormat="1" applyFont="1" applyFill="1" applyBorder="1" applyAlignment="1">
      <alignment horizontal="center" vertical="center" shrinkToFit="1"/>
    </xf>
    <xf numFmtId="49" fontId="15" fillId="35" borderId="72" xfId="0" applyNumberFormat="1" applyFont="1" applyFill="1" applyBorder="1" applyAlignment="1">
      <alignment horizontal="center" vertical="center"/>
    </xf>
    <xf numFmtId="49" fontId="16" fillId="35" borderId="25" xfId="0" applyNumberFormat="1" applyFont="1" applyFill="1" applyBorder="1" applyAlignment="1">
      <alignment horizontal="center" vertical="center" wrapText="1"/>
    </xf>
    <xf numFmtId="49" fontId="15" fillId="35" borderId="26" xfId="0" applyNumberFormat="1" applyFont="1" applyFill="1" applyBorder="1" applyAlignment="1">
      <alignment horizontal="center" vertical="center" wrapText="1"/>
    </xf>
    <xf numFmtId="49" fontId="15" fillId="35" borderId="46" xfId="0" applyNumberFormat="1" applyFont="1" applyFill="1" applyBorder="1" applyAlignment="1">
      <alignment horizontal="center" vertical="center" wrapText="1"/>
    </xf>
    <xf numFmtId="49" fontId="15" fillId="35" borderId="29" xfId="0" applyNumberFormat="1" applyFont="1" applyFill="1" applyBorder="1" applyAlignment="1">
      <alignment horizontal="center" vertical="center" wrapText="1"/>
    </xf>
    <xf numFmtId="49" fontId="15" fillId="35" borderId="26" xfId="0" applyNumberFormat="1" applyFont="1" applyFill="1" applyBorder="1" applyAlignment="1">
      <alignment horizontal="center" vertical="center"/>
    </xf>
    <xf numFmtId="49" fontId="15" fillId="35" borderId="22" xfId="0" applyNumberFormat="1" applyFont="1" applyFill="1" applyBorder="1" applyAlignment="1">
      <alignment horizontal="center" vertical="center"/>
    </xf>
    <xf numFmtId="0" fontId="17" fillId="35" borderId="65" xfId="0" applyFont="1" applyFill="1" applyBorder="1" applyAlignment="1">
      <alignment vertical="center" shrinkToFit="1"/>
    </xf>
    <xf numFmtId="49" fontId="17" fillId="35" borderId="50" xfId="0" applyNumberFormat="1" applyFont="1" applyFill="1" applyBorder="1" applyAlignment="1">
      <alignment horizontal="center" vertical="center"/>
    </xf>
    <xf numFmtId="49" fontId="17" fillId="35" borderId="25" xfId="0" applyNumberFormat="1" applyFont="1" applyFill="1" applyBorder="1" applyAlignment="1">
      <alignment horizontal="center" vertical="center"/>
    </xf>
    <xf numFmtId="49" fontId="17" fillId="35" borderId="26" xfId="0" applyNumberFormat="1" applyFont="1" applyFill="1" applyBorder="1" applyAlignment="1">
      <alignment horizontal="center" vertical="center"/>
    </xf>
    <xf numFmtId="49" fontId="17" fillId="35" borderId="46" xfId="0" applyNumberFormat="1" applyFont="1" applyFill="1" applyBorder="1" applyAlignment="1">
      <alignment horizontal="center" vertical="center" shrinkToFit="1"/>
    </xf>
    <xf numFmtId="49" fontId="17" fillId="35" borderId="29" xfId="0" applyNumberFormat="1" applyFont="1" applyFill="1" applyBorder="1" applyAlignment="1">
      <alignment horizontal="center" vertical="center" shrinkToFit="1"/>
    </xf>
    <xf numFmtId="49" fontId="17" fillId="35" borderId="26" xfId="0" applyNumberFormat="1" applyFont="1" applyFill="1" applyBorder="1" applyAlignment="1">
      <alignment horizontal="center" vertical="center" shrinkToFit="1"/>
    </xf>
    <xf numFmtId="49" fontId="17" fillId="35" borderId="16" xfId="0" applyNumberFormat="1" applyFont="1" applyFill="1" applyBorder="1" applyAlignment="1">
      <alignment horizontal="center" vertical="center" shrinkToFit="1"/>
    </xf>
    <xf numFmtId="49" fontId="17" fillId="35" borderId="36" xfId="0" applyNumberFormat="1" applyFont="1" applyFill="1" applyBorder="1" applyAlignment="1">
      <alignment horizontal="center" vertical="center"/>
    </xf>
    <xf numFmtId="49" fontId="17" fillId="35" borderId="26" xfId="0" applyNumberFormat="1" applyFont="1" applyFill="1" applyBorder="1" applyAlignment="1">
      <alignment horizontal="center" vertical="center" wrapText="1" shrinkToFit="1"/>
    </xf>
    <xf numFmtId="49" fontId="17" fillId="35" borderId="20" xfId="0" applyNumberFormat="1" applyFont="1" applyFill="1" applyBorder="1" applyAlignment="1">
      <alignment horizontal="center" vertical="center"/>
    </xf>
    <xf numFmtId="49" fontId="17" fillId="35" borderId="11" xfId="0" applyNumberFormat="1" applyFont="1" applyFill="1" applyBorder="1" applyAlignment="1">
      <alignment horizontal="center" vertical="center"/>
    </xf>
    <xf numFmtId="0" fontId="17" fillId="35" borderId="101" xfId="0" applyFont="1" applyFill="1" applyBorder="1" applyAlignment="1">
      <alignment vertical="center" shrinkToFit="1"/>
    </xf>
    <xf numFmtId="49" fontId="17" fillId="35" borderId="30" xfId="0" applyNumberFormat="1" applyFont="1" applyFill="1" applyBorder="1" applyAlignment="1">
      <alignment horizontal="center" vertical="center"/>
    </xf>
    <xf numFmtId="49" fontId="17" fillId="35" borderId="10" xfId="0" applyNumberFormat="1" applyFont="1" applyFill="1" applyBorder="1" applyAlignment="1">
      <alignment horizontal="center" vertical="center"/>
    </xf>
    <xf numFmtId="49" fontId="17" fillId="35" borderId="114" xfId="0" applyNumberFormat="1" applyFont="1" applyFill="1" applyBorder="1" applyAlignment="1">
      <alignment horizontal="center" vertical="center" shrinkToFit="1"/>
    </xf>
    <xf numFmtId="49" fontId="17" fillId="35" borderId="31" xfId="0" applyNumberFormat="1" applyFont="1" applyFill="1" applyBorder="1" applyAlignment="1">
      <alignment horizontal="center" vertical="center" shrinkToFit="1"/>
    </xf>
    <xf numFmtId="49" fontId="17" fillId="35" borderId="30" xfId="0" applyNumberFormat="1" applyFont="1" applyFill="1" applyBorder="1" applyAlignment="1">
      <alignment horizontal="center" vertical="center" shrinkToFit="1"/>
    </xf>
    <xf numFmtId="49" fontId="17" fillId="35" borderId="32" xfId="0" applyNumberFormat="1" applyFont="1" applyFill="1" applyBorder="1" applyAlignment="1">
      <alignment horizontal="center" vertical="center" shrinkToFit="1"/>
    </xf>
    <xf numFmtId="49" fontId="17" fillId="35" borderId="105" xfId="0" applyNumberFormat="1" applyFont="1" applyFill="1" applyBorder="1" applyAlignment="1">
      <alignment horizontal="center" vertical="center"/>
    </xf>
    <xf numFmtId="49" fontId="17" fillId="35" borderId="13" xfId="0" applyNumberFormat="1" applyFont="1" applyFill="1" applyBorder="1" applyAlignment="1">
      <alignment horizontal="center" vertical="center" shrinkToFit="1"/>
    </xf>
    <xf numFmtId="0" fontId="21" fillId="35" borderId="65" xfId="0" applyFont="1" applyFill="1" applyBorder="1" applyAlignment="1">
      <alignment vertical="center" wrapText="1"/>
    </xf>
    <xf numFmtId="0" fontId="21" fillId="35" borderId="20" xfId="0" applyFont="1" applyFill="1" applyBorder="1" applyAlignment="1">
      <alignment horizontal="center" vertical="center"/>
    </xf>
    <xf numFmtId="0" fontId="21" fillId="35" borderId="50" xfId="0" applyNumberFormat="1" applyFont="1" applyFill="1" applyBorder="1" applyAlignment="1">
      <alignment horizontal="center" vertical="center"/>
    </xf>
    <xf numFmtId="191" fontId="21" fillId="35" borderId="50" xfId="0" applyNumberFormat="1" applyFont="1" applyFill="1" applyBorder="1" applyAlignment="1" quotePrefix="1">
      <alignment horizontal="center" vertical="center"/>
    </xf>
    <xf numFmtId="191" fontId="21" fillId="35" borderId="52" xfId="0" applyNumberFormat="1" applyFont="1" applyFill="1" applyBorder="1" applyAlignment="1" quotePrefix="1">
      <alignment horizontal="center" vertical="center" wrapText="1"/>
    </xf>
    <xf numFmtId="14" fontId="21" fillId="35" borderId="63" xfId="0" applyNumberFormat="1" applyFont="1" applyFill="1" applyBorder="1" applyAlignment="1" quotePrefix="1">
      <alignment horizontal="center" vertical="center" wrapText="1"/>
    </xf>
    <xf numFmtId="49" fontId="21" fillId="35" borderId="63" xfId="0" applyNumberFormat="1" applyFont="1" applyFill="1" applyBorder="1" applyAlignment="1" quotePrefix="1">
      <alignment horizontal="center" vertical="center" wrapText="1" shrinkToFit="1"/>
    </xf>
    <xf numFmtId="191" fontId="21" fillId="35" borderId="50" xfId="0" applyNumberFormat="1" applyFont="1" applyFill="1" applyBorder="1" applyAlignment="1">
      <alignment horizontal="center" vertical="center" wrapText="1"/>
    </xf>
    <xf numFmtId="191" fontId="21" fillId="35" borderId="51" xfId="0" applyNumberFormat="1" applyFont="1" applyFill="1" applyBorder="1" applyAlignment="1">
      <alignment horizontal="center" vertical="center" wrapText="1"/>
    </xf>
    <xf numFmtId="191" fontId="21" fillId="35" borderId="64" xfId="0" applyNumberFormat="1" applyFont="1" applyFill="1" applyBorder="1" applyAlignment="1" quotePrefix="1">
      <alignment horizontal="center" vertical="center" wrapText="1"/>
    </xf>
    <xf numFmtId="190" fontId="16" fillId="35" borderId="30" xfId="0" applyNumberFormat="1" applyFont="1" applyFill="1" applyBorder="1" applyAlignment="1">
      <alignment horizontal="center" vertical="center"/>
    </xf>
    <xf numFmtId="191" fontId="16" fillId="35" borderId="32" xfId="0" applyNumberFormat="1" applyFont="1" applyFill="1" applyBorder="1" applyAlignment="1" quotePrefix="1">
      <alignment horizontal="center" vertical="center"/>
    </xf>
    <xf numFmtId="49" fontId="16" fillId="35" borderId="96" xfId="0" applyNumberFormat="1" applyFont="1" applyFill="1" applyBorder="1" applyAlignment="1" quotePrefix="1">
      <alignment horizontal="center" vertical="center" wrapText="1"/>
    </xf>
    <xf numFmtId="49" fontId="16" fillId="35" borderId="30" xfId="0" applyNumberFormat="1" applyFont="1" applyFill="1" applyBorder="1" applyAlignment="1" quotePrefix="1">
      <alignment horizontal="center" vertical="center" wrapText="1"/>
    </xf>
    <xf numFmtId="191" fontId="16" fillId="35" borderId="30" xfId="0" applyNumberFormat="1" applyFont="1" applyFill="1" applyBorder="1" applyAlignment="1">
      <alignment horizontal="center" vertical="center" wrapText="1"/>
    </xf>
    <xf numFmtId="191" fontId="16" fillId="35" borderId="32" xfId="0" applyNumberFormat="1" applyFont="1" applyFill="1" applyBorder="1" applyAlignment="1">
      <alignment horizontal="center" vertical="center" wrapText="1"/>
    </xf>
    <xf numFmtId="191" fontId="16" fillId="35" borderId="96" xfId="0" applyNumberFormat="1" applyFont="1" applyFill="1" applyBorder="1" applyAlignment="1">
      <alignment horizontal="center" vertical="center" wrapText="1"/>
    </xf>
    <xf numFmtId="191" fontId="16" fillId="35" borderId="32" xfId="0" applyNumberFormat="1" applyFont="1" applyFill="1" applyBorder="1" applyAlignment="1" quotePrefix="1">
      <alignment horizontal="center" vertical="center" wrapText="1"/>
    </xf>
    <xf numFmtId="0" fontId="16" fillId="35" borderId="14" xfId="0" applyFont="1" applyFill="1" applyBorder="1" applyAlignment="1">
      <alignment vertical="center"/>
    </xf>
    <xf numFmtId="0" fontId="16" fillId="35" borderId="105" xfId="0" applyFont="1" applyFill="1" applyBorder="1" applyAlignment="1">
      <alignment horizontal="center" vertical="center"/>
    </xf>
    <xf numFmtId="0" fontId="16" fillId="35" borderId="30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vertical="center"/>
    </xf>
    <xf numFmtId="0" fontId="16" fillId="35" borderId="36" xfId="0" applyFont="1" applyFill="1" applyBorder="1" applyAlignment="1">
      <alignment horizontal="center" vertical="center"/>
    </xf>
    <xf numFmtId="190" fontId="16" fillId="35" borderId="29" xfId="0" applyNumberFormat="1" applyFont="1" applyFill="1" applyBorder="1" applyAlignment="1">
      <alignment horizontal="center" vertical="center"/>
    </xf>
    <xf numFmtId="191" fontId="16" fillId="35" borderId="23" xfId="0" applyNumberFormat="1" applyFont="1" applyFill="1" applyBorder="1" applyAlignment="1" quotePrefix="1">
      <alignment horizontal="center" vertical="center"/>
    </xf>
    <xf numFmtId="191" fontId="16" fillId="35" borderId="25" xfId="0" applyNumberFormat="1" applyFont="1" applyFill="1" applyBorder="1" applyAlignment="1" quotePrefix="1">
      <alignment horizontal="center" vertical="center" wrapText="1"/>
    </xf>
    <xf numFmtId="191" fontId="16" fillId="35" borderId="25" xfId="0" applyNumberFormat="1" applyFont="1" applyFill="1" applyBorder="1" applyAlignment="1">
      <alignment horizontal="center" vertical="center" wrapText="1"/>
    </xf>
    <xf numFmtId="191" fontId="16" fillId="35" borderId="29" xfId="0" applyNumberFormat="1" applyFont="1" applyFill="1" applyBorder="1" applyAlignment="1" quotePrefix="1">
      <alignment horizontal="center" vertical="center" wrapText="1"/>
    </xf>
    <xf numFmtId="191" fontId="16" fillId="35" borderId="26" xfId="0" applyNumberFormat="1" applyFont="1" applyFill="1" applyBorder="1" applyAlignment="1" quotePrefix="1">
      <alignment horizontal="center" vertical="center" wrapText="1"/>
    </xf>
    <xf numFmtId="191" fontId="16" fillId="35" borderId="46" xfId="0" applyNumberFormat="1" applyFont="1" applyFill="1" applyBorder="1" applyAlignment="1">
      <alignment horizontal="center" vertical="center" wrapText="1"/>
    </xf>
    <xf numFmtId="191" fontId="16" fillId="35" borderId="23" xfId="0" applyNumberFormat="1" applyFont="1" applyFill="1" applyBorder="1" applyAlignment="1" quotePrefix="1">
      <alignment horizontal="center" vertical="center" wrapText="1"/>
    </xf>
    <xf numFmtId="0" fontId="16" fillId="35" borderId="101" xfId="0" applyFont="1" applyFill="1" applyBorder="1" applyAlignment="1">
      <alignment horizontal="left" vertical="center" shrinkToFit="1"/>
    </xf>
    <xf numFmtId="49" fontId="16" fillId="35" borderId="95" xfId="0" applyNumberFormat="1" applyFont="1" applyFill="1" applyBorder="1" applyAlignment="1">
      <alignment horizontal="center" vertical="center" shrinkToFit="1"/>
    </xf>
    <xf numFmtId="49" fontId="16" fillId="35" borderId="31" xfId="0" applyNumberFormat="1" applyFont="1" applyFill="1" applyBorder="1" applyAlignment="1">
      <alignment horizontal="center" vertical="center" wrapText="1"/>
    </xf>
    <xf numFmtId="49" fontId="16" fillId="35" borderId="30" xfId="0" applyNumberFormat="1" applyFont="1" applyFill="1" applyBorder="1" applyAlignment="1">
      <alignment horizontal="center" vertical="center" wrapText="1"/>
    </xf>
    <xf numFmtId="49" fontId="16" fillId="35" borderId="32" xfId="0" applyNumberFormat="1" applyFont="1" applyFill="1" applyBorder="1" applyAlignment="1">
      <alignment horizontal="center" vertical="center" wrapText="1" shrinkToFit="1"/>
    </xf>
    <xf numFmtId="49" fontId="16" fillId="35" borderId="96" xfId="0" applyNumberFormat="1" applyFont="1" applyFill="1" applyBorder="1" applyAlignment="1">
      <alignment horizontal="center" vertical="center" wrapText="1" shrinkToFit="1"/>
    </xf>
    <xf numFmtId="0" fontId="16" fillId="35" borderId="115" xfId="0" applyFont="1" applyFill="1" applyBorder="1" applyAlignment="1">
      <alignment vertical="center" shrinkToFit="1"/>
    </xf>
    <xf numFmtId="0" fontId="16" fillId="35" borderId="113" xfId="0" applyFont="1" applyFill="1" applyBorder="1" applyAlignment="1">
      <alignment horizontal="center" vertical="center" shrinkToFit="1"/>
    </xf>
    <xf numFmtId="49" fontId="16" fillId="35" borderId="21" xfId="0" applyNumberFormat="1" applyFont="1" applyFill="1" applyBorder="1" applyAlignment="1">
      <alignment horizontal="center" vertical="center" shrinkToFit="1"/>
    </xf>
    <xf numFmtId="49" fontId="16" fillId="35" borderId="111" xfId="0" applyNumberFormat="1" applyFont="1" applyFill="1" applyBorder="1" applyAlignment="1">
      <alignment horizontal="center" vertical="center" shrinkToFit="1"/>
    </xf>
    <xf numFmtId="49" fontId="16" fillId="35" borderId="33" xfId="0" applyNumberFormat="1" applyFont="1" applyFill="1" applyBorder="1" applyAlignment="1">
      <alignment horizontal="center" vertical="center" shrinkToFit="1"/>
    </xf>
    <xf numFmtId="49" fontId="16" fillId="35" borderId="27" xfId="0" applyNumberFormat="1" applyFont="1" applyFill="1" applyBorder="1" applyAlignment="1">
      <alignment horizontal="center" vertical="center" shrinkToFit="1"/>
    </xf>
    <xf numFmtId="49" fontId="16" fillId="35" borderId="113" xfId="0" applyNumberFormat="1" applyFont="1" applyFill="1" applyBorder="1" applyAlignment="1">
      <alignment horizontal="center" vertical="center" shrinkToFit="1"/>
    </xf>
    <xf numFmtId="0" fontId="21" fillId="35" borderId="109" xfId="0" applyFont="1" applyFill="1" applyBorder="1" applyAlignment="1">
      <alignment vertical="center" shrinkToFit="1"/>
    </xf>
    <xf numFmtId="0" fontId="21" fillId="35" borderId="92" xfId="0" applyFont="1" applyFill="1" applyBorder="1" applyAlignment="1">
      <alignment horizontal="center" vertical="center" shrinkToFit="1"/>
    </xf>
    <xf numFmtId="49" fontId="15" fillId="35" borderId="92" xfId="0" applyNumberFormat="1" applyFont="1" applyFill="1" applyBorder="1" applyAlignment="1">
      <alignment horizontal="center" vertical="center" shrinkToFit="1"/>
    </xf>
    <xf numFmtId="49" fontId="15" fillId="35" borderId="70" xfId="0" applyNumberFormat="1" applyFont="1" applyFill="1" applyBorder="1" applyAlignment="1">
      <alignment horizontal="center" vertical="center" shrinkToFit="1"/>
    </xf>
    <xf numFmtId="49" fontId="14" fillId="35" borderId="21" xfId="0" applyNumberFormat="1" applyFont="1" applyFill="1" applyBorder="1" applyAlignment="1">
      <alignment horizontal="center" vertical="center" shrinkToFit="1"/>
    </xf>
    <xf numFmtId="49" fontId="14" fillId="35" borderId="92" xfId="0" applyNumberFormat="1" applyFont="1" applyFill="1" applyBorder="1" applyAlignment="1">
      <alignment horizontal="center" vertical="center" shrinkToFit="1"/>
    </xf>
    <xf numFmtId="49" fontId="15" fillId="35" borderId="69" xfId="0" applyNumberFormat="1" applyFont="1" applyFill="1" applyBorder="1" applyAlignment="1">
      <alignment horizontal="center" vertical="center" shrinkToFit="1"/>
    </xf>
    <xf numFmtId="0" fontId="21" fillId="35" borderId="31" xfId="0" applyFont="1" applyFill="1" applyBorder="1" applyAlignment="1">
      <alignment vertical="center" shrinkToFit="1"/>
    </xf>
    <xf numFmtId="0" fontId="21" fillId="35" borderId="30" xfId="0" applyFont="1" applyFill="1" applyBorder="1" applyAlignment="1">
      <alignment horizontal="center" vertical="center" shrinkToFit="1"/>
    </xf>
    <xf numFmtId="49" fontId="15" fillId="35" borderId="30" xfId="0" applyNumberFormat="1" applyFont="1" applyFill="1" applyBorder="1" applyAlignment="1">
      <alignment horizontal="center" vertical="center" shrinkToFit="1"/>
    </xf>
    <xf numFmtId="49" fontId="15" fillId="35" borderId="96" xfId="0" applyNumberFormat="1" applyFont="1" applyFill="1" applyBorder="1" applyAlignment="1">
      <alignment horizontal="center" vertical="center" shrinkToFit="1"/>
    </xf>
    <xf numFmtId="49" fontId="15" fillId="35" borderId="102" xfId="0" applyNumberFormat="1" applyFont="1" applyFill="1" applyBorder="1" applyAlignment="1">
      <alignment horizontal="center" vertical="center" shrinkToFit="1"/>
    </xf>
    <xf numFmtId="49" fontId="83" fillId="35" borderId="30" xfId="0" applyNumberFormat="1" applyFont="1" applyFill="1" applyBorder="1" applyAlignment="1">
      <alignment horizontal="center" vertical="center" shrinkToFit="1"/>
    </xf>
    <xf numFmtId="49" fontId="15" fillId="35" borderId="103" xfId="0" applyNumberFormat="1" applyFont="1" applyFill="1" applyBorder="1" applyAlignment="1">
      <alignment horizontal="center" vertical="center" shrinkToFit="1"/>
    </xf>
    <xf numFmtId="0" fontId="15" fillId="35" borderId="115" xfId="0" applyFont="1" applyFill="1" applyBorder="1" applyAlignment="1">
      <alignment vertical="center" shrinkToFit="1"/>
    </xf>
    <xf numFmtId="0" fontId="16" fillId="35" borderId="113" xfId="0" applyFont="1" applyFill="1" applyBorder="1" applyAlignment="1">
      <alignment horizontal="center" vertical="center"/>
    </xf>
    <xf numFmtId="49" fontId="15" fillId="35" borderId="21" xfId="0" applyNumberFormat="1" applyFont="1" applyFill="1" applyBorder="1" applyAlignment="1">
      <alignment horizontal="center" vertical="center"/>
    </xf>
    <xf numFmtId="49" fontId="15" fillId="35" borderId="111" xfId="0" applyNumberFormat="1" applyFont="1" applyFill="1" applyBorder="1" applyAlignment="1">
      <alignment horizontal="center" vertical="center"/>
    </xf>
    <xf numFmtId="49" fontId="15" fillId="35" borderId="33" xfId="0" applyNumberFormat="1" applyFont="1" applyFill="1" applyBorder="1" applyAlignment="1">
      <alignment horizontal="center" vertical="center"/>
    </xf>
    <xf numFmtId="49" fontId="15" fillId="35" borderId="21" xfId="0" applyNumberFormat="1" applyFont="1" applyFill="1" applyBorder="1" applyAlignment="1">
      <alignment horizontal="center" vertical="center" wrapText="1"/>
    </xf>
    <xf numFmtId="49" fontId="15" fillId="35" borderId="27" xfId="0" applyNumberFormat="1" applyFont="1" applyFill="1" applyBorder="1" applyAlignment="1">
      <alignment horizontal="center" vertical="center" wrapText="1"/>
    </xf>
    <xf numFmtId="49" fontId="15" fillId="35" borderId="113" xfId="0" applyNumberFormat="1" applyFont="1" applyFill="1" applyBorder="1" applyAlignment="1">
      <alignment horizontal="center" vertical="center"/>
    </xf>
    <xf numFmtId="49" fontId="15" fillId="35" borderId="27" xfId="0" applyNumberFormat="1" applyFont="1" applyFill="1" applyBorder="1" applyAlignment="1">
      <alignment horizontal="center" vertical="center"/>
    </xf>
    <xf numFmtId="0" fontId="151" fillId="0" borderId="12" xfId="0" applyFont="1" applyBorder="1" applyAlignment="1">
      <alignment horizontal="left"/>
    </xf>
    <xf numFmtId="0" fontId="151" fillId="0" borderId="0" xfId="0" applyFont="1" applyBorder="1" applyAlignment="1">
      <alignment horizontal="left"/>
    </xf>
    <xf numFmtId="0" fontId="64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58" fontId="5" fillId="0" borderId="10" xfId="0" applyNumberFormat="1" applyFont="1" applyBorder="1" applyAlignment="1">
      <alignment horizontal="right"/>
    </xf>
    <xf numFmtId="0" fontId="27" fillId="0" borderId="35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0" borderId="19" xfId="0" applyFont="1" applyBorder="1" applyAlignment="1">
      <alignment horizontal="center"/>
    </xf>
    <xf numFmtId="0" fontId="27" fillId="0" borderId="12" xfId="0" applyFont="1" applyBorder="1" applyAlignment="1">
      <alignment horizontal="left" vertical="center" shrinkToFit="1"/>
    </xf>
    <xf numFmtId="0" fontId="27" fillId="0" borderId="0" xfId="0" applyFont="1" applyBorder="1" applyAlignment="1">
      <alignment horizontal="left" vertical="center" shrinkToFit="1"/>
    </xf>
    <xf numFmtId="0" fontId="27" fillId="0" borderId="11" xfId="0" applyFont="1" applyBorder="1" applyAlignment="1">
      <alignment horizontal="left" vertical="center" shrinkToFit="1"/>
    </xf>
    <xf numFmtId="0" fontId="151" fillId="33" borderId="12" xfId="0" applyFont="1" applyFill="1" applyBorder="1" applyAlignment="1">
      <alignment horizontal="left"/>
    </xf>
    <xf numFmtId="0" fontId="151" fillId="33" borderId="0" xfId="0" applyFont="1" applyFill="1" applyBorder="1" applyAlignment="1">
      <alignment horizontal="left"/>
    </xf>
    <xf numFmtId="0" fontId="4" fillId="0" borderId="12" xfId="43" applyFont="1" applyBorder="1" applyAlignment="1" applyProtection="1">
      <alignment horizontal="left" vertical="center" shrinkToFit="1"/>
      <protection/>
    </xf>
    <xf numFmtId="0" fontId="77" fillId="0" borderId="0" xfId="0" applyFont="1" applyBorder="1" applyAlignment="1">
      <alignment horizontal="left" vertical="center" shrinkToFit="1"/>
    </xf>
    <xf numFmtId="0" fontId="77" fillId="0" borderId="11" xfId="0" applyFont="1" applyBorder="1" applyAlignment="1">
      <alignment horizontal="left" vertical="center" shrinkToFit="1"/>
    </xf>
    <xf numFmtId="0" fontId="27" fillId="0" borderId="1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4" fillId="0" borderId="12" xfId="43" applyFont="1" applyBorder="1" applyAlignment="1" applyProtection="1">
      <alignment horizontal="left" shrinkToFit="1"/>
      <protection/>
    </xf>
    <xf numFmtId="0" fontId="77" fillId="0" borderId="0" xfId="0" applyFont="1" applyBorder="1" applyAlignment="1">
      <alignment horizontal="left" shrinkToFit="1"/>
    </xf>
    <xf numFmtId="0" fontId="77" fillId="0" borderId="11" xfId="0" applyFont="1" applyBorder="1" applyAlignment="1">
      <alignment horizontal="left" shrinkToFit="1"/>
    </xf>
    <xf numFmtId="0" fontId="27" fillId="0" borderId="12" xfId="0" applyFont="1" applyBorder="1" applyAlignment="1">
      <alignment horizontal="left" shrinkToFit="1"/>
    </xf>
    <xf numFmtId="0" fontId="27" fillId="0" borderId="0" xfId="0" applyFont="1" applyBorder="1" applyAlignment="1">
      <alignment horizontal="left" shrinkToFit="1"/>
    </xf>
    <xf numFmtId="0" fontId="27" fillId="0" borderId="11" xfId="0" applyFont="1" applyBorder="1" applyAlignment="1">
      <alignment horizontal="left" shrinkToFit="1"/>
    </xf>
    <xf numFmtId="0" fontId="53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29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20" fontId="3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49" fillId="0" borderId="35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58" fontId="5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42" fillId="0" borderId="15" xfId="0" applyFont="1" applyBorder="1" applyAlignment="1">
      <alignment horizontal="center" vertical="center"/>
    </xf>
    <xf numFmtId="0" fontId="5" fillId="0" borderId="0" xfId="0" applyFont="1" applyFill="1" applyAlignment="1">
      <alignment horizontal="left" shrinkToFit="1"/>
    </xf>
    <xf numFmtId="0" fontId="26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58" fontId="5" fillId="0" borderId="1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32" fillId="0" borderId="0" xfId="43" applyFont="1" applyFill="1" applyAlignment="1" applyProtection="1">
      <alignment horizontal="left" wrapText="1"/>
      <protection/>
    </xf>
    <xf numFmtId="0" fontId="42" fillId="33" borderId="15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 wrapText="1"/>
    </xf>
    <xf numFmtId="190" fontId="149" fillId="34" borderId="25" xfId="0" applyNumberFormat="1" applyFont="1" applyFill="1" applyBorder="1" applyAlignment="1">
      <alignment horizontal="center" vertical="center" wrapText="1"/>
    </xf>
    <xf numFmtId="190" fontId="149" fillId="34" borderId="36" xfId="0" applyNumberFormat="1" applyFont="1" applyFill="1" applyBorder="1" applyAlignment="1">
      <alignment horizontal="center" vertical="center" wrapText="1"/>
    </xf>
    <xf numFmtId="190" fontId="149" fillId="34" borderId="23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69" fillId="0" borderId="35" xfId="0" applyFont="1" applyFill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0" fontId="69" fillId="0" borderId="57" xfId="0" applyFont="1" applyBorder="1" applyAlignment="1">
      <alignment horizontal="center" vertical="center"/>
    </xf>
    <xf numFmtId="0" fontId="69" fillId="0" borderId="5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58" fontId="37" fillId="0" borderId="10" xfId="0" applyNumberFormat="1" applyFont="1" applyBorder="1" applyAlignment="1">
      <alignment horizontal="right" vertical="center"/>
    </xf>
    <xf numFmtId="0" fontId="15" fillId="0" borderId="3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69" fillId="0" borderId="110" xfId="0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/>
    </xf>
    <xf numFmtId="0" fontId="69" fillId="0" borderId="97" xfId="0" applyFont="1" applyFill="1" applyBorder="1" applyAlignment="1">
      <alignment horizontal="center" vertical="center" wrapText="1"/>
    </xf>
    <xf numFmtId="0" fontId="69" fillId="0" borderId="48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center" vertical="top"/>
    </xf>
    <xf numFmtId="0" fontId="69" fillId="0" borderId="35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69" fillId="0" borderId="58" xfId="0" applyFont="1" applyBorder="1" applyAlignment="1">
      <alignment horizontal="left" vertical="center"/>
    </xf>
    <xf numFmtId="0" fontId="69" fillId="0" borderId="59" xfId="0" applyFont="1" applyBorder="1" applyAlignment="1">
      <alignment horizontal="left" vertical="center"/>
    </xf>
    <xf numFmtId="0" fontId="16" fillId="0" borderId="97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69" fillId="0" borderId="97" xfId="0" applyFont="1" applyBorder="1" applyAlignment="1">
      <alignment horizontal="left" vertical="center"/>
    </xf>
    <xf numFmtId="0" fontId="69" fillId="0" borderId="48" xfId="0" applyFont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0" fontId="69" fillId="0" borderId="35" xfId="0" applyFont="1" applyFill="1" applyBorder="1" applyAlignment="1">
      <alignment horizontal="left" vertical="center"/>
    </xf>
    <xf numFmtId="0" fontId="69" fillId="0" borderId="19" xfId="0" applyFont="1" applyFill="1" applyBorder="1" applyAlignment="1">
      <alignment horizontal="left" vertical="center"/>
    </xf>
    <xf numFmtId="58" fontId="5" fillId="0" borderId="10" xfId="0" applyNumberFormat="1" applyFont="1" applyBorder="1" applyAlignment="1">
      <alignment horizontal="right" vertical="center"/>
    </xf>
    <xf numFmtId="0" fontId="16" fillId="0" borderId="3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69" fillId="0" borderId="35" xfId="0" applyFont="1" applyBorder="1" applyAlignment="1">
      <alignment horizontal="left" vertical="center"/>
    </xf>
    <xf numFmtId="0" fontId="69" fillId="0" borderId="19" xfId="0" applyFont="1" applyBorder="1" applyAlignment="1">
      <alignment horizontal="left" vertical="center"/>
    </xf>
    <xf numFmtId="0" fontId="69" fillId="0" borderId="110" xfId="0" applyFont="1" applyFill="1" applyBorder="1" applyAlignment="1">
      <alignment horizontal="center" vertical="center"/>
    </xf>
    <xf numFmtId="0" fontId="69" fillId="0" borderId="43" xfId="0" applyFont="1" applyFill="1" applyBorder="1" applyAlignment="1">
      <alignment horizontal="center" vertical="center"/>
    </xf>
    <xf numFmtId="0" fontId="69" fillId="0" borderId="56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top"/>
    </xf>
    <xf numFmtId="0" fontId="69" fillId="0" borderId="71" xfId="0" applyFont="1" applyFill="1" applyBorder="1" applyAlignment="1">
      <alignment horizontal="center" vertical="center" wrapText="1"/>
    </xf>
    <xf numFmtId="0" fontId="69" fillId="0" borderId="93" xfId="0" applyFont="1" applyFill="1" applyBorder="1" applyAlignment="1">
      <alignment horizontal="center" vertical="center" wrapText="1"/>
    </xf>
    <xf numFmtId="0" fontId="69" fillId="0" borderId="4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4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5" fillId="0" borderId="35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66" fillId="0" borderId="0" xfId="0" applyFont="1" applyFill="1" applyAlignment="1">
      <alignment horizontal="center" shrinkToFit="1"/>
    </xf>
    <xf numFmtId="20" fontId="66" fillId="0" borderId="0" xfId="0" applyNumberFormat="1" applyFont="1" applyFill="1" applyAlignment="1">
      <alignment horizontal="center" shrinkToFit="1"/>
    </xf>
    <xf numFmtId="0" fontId="16" fillId="0" borderId="97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76" fillId="33" borderId="15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123825</xdr:rowOff>
    </xdr:from>
    <xdr:to>
      <xdr:col>1</xdr:col>
      <xdr:colOff>447675</xdr:colOff>
      <xdr:row>4</xdr:row>
      <xdr:rowOff>85725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95262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1</xdr:row>
      <xdr:rowOff>0</xdr:rowOff>
    </xdr:from>
    <xdr:to>
      <xdr:col>2</xdr:col>
      <xdr:colOff>161925</xdr:colOff>
      <xdr:row>3</xdr:row>
      <xdr:rowOff>171450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52400"/>
          <a:ext cx="2019300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3</xdr:row>
      <xdr:rowOff>180975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142875</xdr:colOff>
      <xdr:row>3</xdr:row>
      <xdr:rowOff>38100</xdr:rowOff>
    </xdr:from>
    <xdr:to>
      <xdr:col>11</xdr:col>
      <xdr:colOff>152400</xdr:colOff>
      <xdr:row>4</xdr:row>
      <xdr:rowOff>9525</xdr:rowOff>
    </xdr:to>
    <xdr:sp>
      <xdr:nvSpPr>
        <xdr:cNvPr id="4" name="正方形/長方形 1"/>
        <xdr:cNvSpPr>
          <a:spLocks/>
        </xdr:cNvSpPr>
      </xdr:nvSpPr>
      <xdr:spPr>
        <a:xfrm>
          <a:off x="9658350" y="952500"/>
          <a:ext cx="1838325" cy="18097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28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9</a:t>
          </a:r>
          <a:r>
            <a:rPr lang="en-US" cap="none" sz="800" b="0" i="0" u="none" baseline="0">
              <a:solidFill>
                <a:srgbClr val="000000"/>
              </a:solidFill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9</xdr:col>
      <xdr:colOff>9525</xdr:colOff>
      <xdr:row>17</xdr:row>
      <xdr:rowOff>19050</xdr:rowOff>
    </xdr:from>
    <xdr:to>
      <xdr:col>9</xdr:col>
      <xdr:colOff>904875</xdr:colOff>
      <xdr:row>18</xdr:row>
      <xdr:rowOff>0</xdr:rowOff>
    </xdr:to>
    <xdr:sp>
      <xdr:nvSpPr>
        <xdr:cNvPr id="5" name="正方形/長方形 5"/>
        <xdr:cNvSpPr>
          <a:spLocks/>
        </xdr:cNvSpPr>
      </xdr:nvSpPr>
      <xdr:spPr>
        <a:xfrm>
          <a:off x="9525000" y="5467350"/>
          <a:ext cx="895350" cy="485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  <xdr:twoCellAnchor>
    <xdr:from>
      <xdr:col>3</xdr:col>
      <xdr:colOff>9525</xdr:colOff>
      <xdr:row>22</xdr:row>
      <xdr:rowOff>9525</xdr:rowOff>
    </xdr:from>
    <xdr:to>
      <xdr:col>11</xdr:col>
      <xdr:colOff>0</xdr:colOff>
      <xdr:row>23</xdr:row>
      <xdr:rowOff>0</xdr:rowOff>
    </xdr:to>
    <xdr:sp>
      <xdr:nvSpPr>
        <xdr:cNvPr id="6" name="正方形/長方形 6"/>
        <xdr:cNvSpPr>
          <a:spLocks/>
        </xdr:cNvSpPr>
      </xdr:nvSpPr>
      <xdr:spPr>
        <a:xfrm>
          <a:off x="3238500" y="7981950"/>
          <a:ext cx="8105775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CANCELED</a:t>
          </a:r>
        </a:p>
      </xdr:txBody>
    </xdr:sp>
    <xdr:clientData/>
  </xdr:twoCellAnchor>
  <xdr:twoCellAnchor>
    <xdr:from>
      <xdr:col>3</xdr:col>
      <xdr:colOff>9525</xdr:colOff>
      <xdr:row>20</xdr:row>
      <xdr:rowOff>9525</xdr:rowOff>
    </xdr:from>
    <xdr:to>
      <xdr:col>3</xdr:col>
      <xdr:colOff>904875</xdr:colOff>
      <xdr:row>20</xdr:row>
      <xdr:rowOff>495300</xdr:rowOff>
    </xdr:to>
    <xdr:sp>
      <xdr:nvSpPr>
        <xdr:cNvPr id="7" name="正方形/長方形 7"/>
        <xdr:cNvSpPr>
          <a:spLocks/>
        </xdr:cNvSpPr>
      </xdr:nvSpPr>
      <xdr:spPr>
        <a:xfrm>
          <a:off x="3238500" y="6972300"/>
          <a:ext cx="885825" cy="485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57150</xdr:rowOff>
    </xdr:from>
    <xdr:to>
      <xdr:col>2</xdr:col>
      <xdr:colOff>0</xdr:colOff>
      <xdr:row>3</xdr:row>
      <xdr:rowOff>47625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57150"/>
          <a:ext cx="2419350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1</xdr:col>
      <xdr:colOff>200025</xdr:colOff>
      <xdr:row>3</xdr:row>
      <xdr:rowOff>47625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914525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476250</xdr:colOff>
      <xdr:row>5</xdr:row>
      <xdr:rowOff>28575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14600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0</xdr:row>
      <xdr:rowOff>0</xdr:rowOff>
    </xdr:from>
    <xdr:to>
      <xdr:col>2</xdr:col>
      <xdr:colOff>276225</xdr:colOff>
      <xdr:row>4</xdr:row>
      <xdr:rowOff>171450</xdr:rowOff>
    </xdr:to>
    <xdr:pic>
      <xdr:nvPicPr>
        <xdr:cNvPr id="1" name="Picture 7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2514600" cy="1219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otrans.co.jp/" TargetMode="External" /><Relationship Id="rId2" Type="http://schemas.openxmlformats.org/officeDocument/2006/relationships/hyperlink" Target="tel:045-624-5896%20FAX:045-624-5954" TargetMode="External" /><Relationship Id="rId3" Type="http://schemas.openxmlformats.org/officeDocument/2006/relationships/hyperlink" Target="tel:045-624-5896%20FAX:045-624-5954" TargetMode="External" /><Relationship Id="rId4" Type="http://schemas.openxmlformats.org/officeDocument/2006/relationships/hyperlink" Target="tel:06-6202-5715%20FAX:06-6202-5705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otrans.co.jp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otrans.co.jp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otrans.co.jp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otrans.co.jp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inotrans.co.jp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49"/>
  <sheetViews>
    <sheetView tabSelected="1" zoomScalePageLayoutView="0" workbookViewId="0" topLeftCell="A1">
      <selection activeCell="H34" sqref="H34"/>
    </sheetView>
  </sheetViews>
  <sheetFormatPr defaultColWidth="8.796875" defaultRowHeight="14.25"/>
  <cols>
    <col min="1" max="1" width="17.3984375" style="4" customWidth="1"/>
    <col min="2" max="2" width="8.09765625" style="2" customWidth="1"/>
    <col min="3" max="5" width="7.09765625" style="2" customWidth="1"/>
    <col min="6" max="7" width="7.69921875" style="2" customWidth="1"/>
    <col min="8" max="8" width="7.59765625" style="2" customWidth="1"/>
    <col min="9" max="9" width="7.5" style="2" customWidth="1"/>
    <col min="10" max="10" width="7.69921875" style="2" customWidth="1"/>
    <col min="11" max="12" width="7.09765625" style="2" customWidth="1"/>
    <col min="13" max="13" width="7.09765625" style="6" customWidth="1"/>
    <col min="14" max="16384" width="9" style="6" customWidth="1"/>
  </cols>
  <sheetData>
    <row r="1" ht="12">
      <c r="M1" s="2"/>
    </row>
    <row r="2" spans="2:13" ht="27">
      <c r="B2" s="10"/>
      <c r="C2" s="854" t="s">
        <v>23</v>
      </c>
      <c r="D2" s="854"/>
      <c r="E2" s="854"/>
      <c r="F2" s="854"/>
      <c r="G2" s="854"/>
      <c r="H2" s="854"/>
      <c r="I2" s="854"/>
      <c r="J2" s="854"/>
      <c r="K2" s="854"/>
      <c r="L2" s="854"/>
      <c r="M2" s="854"/>
    </row>
    <row r="3" spans="3:13" ht="23.25" customHeight="1">
      <c r="C3" s="7"/>
      <c r="D3" s="18"/>
      <c r="E3" s="18" t="s">
        <v>22</v>
      </c>
      <c r="F3" s="18"/>
      <c r="G3" s="7"/>
      <c r="H3" s="7"/>
      <c r="I3" s="7"/>
      <c r="J3" s="7"/>
      <c r="K3" s="7"/>
      <c r="L3" s="7"/>
      <c r="M3" s="14"/>
    </row>
    <row r="4" spans="2:13" s="55" customFormat="1" ht="14.25" customHeight="1">
      <c r="B4" s="52"/>
      <c r="D4" s="2"/>
      <c r="E4" s="106" t="s">
        <v>68</v>
      </c>
      <c r="F4" s="53" t="s">
        <v>59</v>
      </c>
      <c r="G4" s="54"/>
      <c r="H4" s="54"/>
      <c r="I4" s="54"/>
      <c r="J4" s="54"/>
      <c r="K4" s="54"/>
      <c r="L4" s="54"/>
      <c r="M4" s="54"/>
    </row>
    <row r="5" spans="2:13" s="55" customFormat="1" ht="14.25" customHeight="1">
      <c r="B5" s="52"/>
      <c r="D5" s="2"/>
      <c r="E5" s="106"/>
      <c r="F5" s="53"/>
      <c r="G5" s="54"/>
      <c r="H5" s="54"/>
      <c r="I5" s="54"/>
      <c r="J5" s="54"/>
      <c r="K5" s="54"/>
      <c r="L5" s="54"/>
      <c r="M5" s="54"/>
    </row>
    <row r="6" spans="1:13" ht="16.5" customHeight="1">
      <c r="A6" s="14" t="s">
        <v>96</v>
      </c>
      <c r="C6" s="7"/>
      <c r="D6" s="7"/>
      <c r="E6" s="7"/>
      <c r="F6" s="7"/>
      <c r="G6" s="7"/>
      <c r="H6" s="162"/>
      <c r="I6" s="322"/>
      <c r="J6" s="7"/>
      <c r="K6" s="7"/>
      <c r="L6" s="855">
        <v>43248</v>
      </c>
      <c r="M6" s="855"/>
    </row>
    <row r="7" spans="1:13" ht="24" customHeight="1">
      <c r="A7" s="123" t="s">
        <v>60</v>
      </c>
      <c r="B7" s="108" t="s">
        <v>61</v>
      </c>
      <c r="C7" s="74" t="s">
        <v>12</v>
      </c>
      <c r="D7" s="74" t="s">
        <v>13</v>
      </c>
      <c r="E7" s="74" t="s">
        <v>14</v>
      </c>
      <c r="F7" s="75" t="s">
        <v>7</v>
      </c>
      <c r="G7" s="445" t="s">
        <v>6</v>
      </c>
      <c r="H7" s="75" t="s">
        <v>5</v>
      </c>
      <c r="I7" s="75" t="s">
        <v>4</v>
      </c>
      <c r="J7" s="75" t="s">
        <v>3</v>
      </c>
      <c r="K7" s="467" t="s">
        <v>12</v>
      </c>
      <c r="L7" s="74" t="s">
        <v>13</v>
      </c>
      <c r="M7" s="100" t="s">
        <v>14</v>
      </c>
    </row>
    <row r="8" spans="1:13" s="35" customFormat="1" ht="16.5" customHeight="1">
      <c r="A8" s="596" t="s">
        <v>463</v>
      </c>
      <c r="B8" s="104" t="s">
        <v>460</v>
      </c>
      <c r="C8" s="597" t="s">
        <v>464</v>
      </c>
      <c r="D8" s="597" t="s">
        <v>465</v>
      </c>
      <c r="E8" s="597" t="s">
        <v>466</v>
      </c>
      <c r="F8" s="598" t="s">
        <v>461</v>
      </c>
      <c r="G8" s="599" t="s">
        <v>467</v>
      </c>
      <c r="H8" s="598" t="s">
        <v>8</v>
      </c>
      <c r="I8" s="599" t="s">
        <v>468</v>
      </c>
      <c r="J8" s="598" t="s">
        <v>469</v>
      </c>
      <c r="K8" s="597" t="s">
        <v>464</v>
      </c>
      <c r="L8" s="597" t="s">
        <v>465</v>
      </c>
      <c r="M8" s="600" t="s">
        <v>466</v>
      </c>
    </row>
    <row r="9" spans="1:16" s="35" customFormat="1" ht="15.75" customHeight="1">
      <c r="A9" s="115" t="s">
        <v>462</v>
      </c>
      <c r="B9" s="595" t="s">
        <v>460</v>
      </c>
      <c r="C9" s="111" t="s">
        <v>319</v>
      </c>
      <c r="D9" s="111" t="s">
        <v>15</v>
      </c>
      <c r="E9" s="111" t="s">
        <v>16</v>
      </c>
      <c r="F9" s="116" t="s">
        <v>8</v>
      </c>
      <c r="G9" s="446" t="s">
        <v>8</v>
      </c>
      <c r="H9" s="116" t="s">
        <v>9</v>
      </c>
      <c r="I9" s="116" t="s">
        <v>10</v>
      </c>
      <c r="J9" s="116" t="s">
        <v>10</v>
      </c>
      <c r="K9" s="111" t="s">
        <v>319</v>
      </c>
      <c r="L9" s="111" t="s">
        <v>15</v>
      </c>
      <c r="M9" s="117" t="s">
        <v>16</v>
      </c>
      <c r="N9" s="96"/>
      <c r="O9" s="96"/>
      <c r="P9" s="96"/>
    </row>
    <row r="10" spans="1:16" s="35" customFormat="1" ht="31.5" customHeight="1">
      <c r="A10" s="828" t="s">
        <v>596</v>
      </c>
      <c r="B10" s="829" t="s">
        <v>597</v>
      </c>
      <c r="C10" s="830" t="s">
        <v>598</v>
      </c>
      <c r="D10" s="830" t="s">
        <v>599</v>
      </c>
      <c r="E10" s="831" t="s">
        <v>600</v>
      </c>
      <c r="F10" s="832"/>
      <c r="G10" s="833" t="s">
        <v>601</v>
      </c>
      <c r="H10" s="833" t="s">
        <v>602</v>
      </c>
      <c r="I10" s="833" t="s">
        <v>603</v>
      </c>
      <c r="J10" s="833" t="s">
        <v>604</v>
      </c>
      <c r="K10" s="830" t="s">
        <v>605</v>
      </c>
      <c r="L10" s="830" t="s">
        <v>606</v>
      </c>
      <c r="M10" s="834" t="s">
        <v>607</v>
      </c>
      <c r="N10" s="96"/>
      <c r="O10" s="96"/>
      <c r="P10" s="96"/>
    </row>
    <row r="11" spans="1:16" s="35" customFormat="1" ht="31.5" customHeight="1">
      <c r="A11" s="835" t="s">
        <v>608</v>
      </c>
      <c r="B11" s="836" t="s">
        <v>597</v>
      </c>
      <c r="C11" s="837" t="s">
        <v>609</v>
      </c>
      <c r="D11" s="838" t="s">
        <v>610</v>
      </c>
      <c r="E11" s="839" t="s">
        <v>611</v>
      </c>
      <c r="F11" s="840" t="s">
        <v>602</v>
      </c>
      <c r="G11" s="840" t="s">
        <v>602</v>
      </c>
      <c r="H11" s="840" t="s">
        <v>612</v>
      </c>
      <c r="I11" s="840" t="s">
        <v>613</v>
      </c>
      <c r="J11" s="840" t="s">
        <v>613</v>
      </c>
      <c r="K11" s="837" t="s">
        <v>614</v>
      </c>
      <c r="L11" s="838" t="s">
        <v>615</v>
      </c>
      <c r="M11" s="841" t="s">
        <v>616</v>
      </c>
      <c r="N11" s="96"/>
      <c r="O11" s="96"/>
      <c r="P11" s="96"/>
    </row>
    <row r="12" spans="1:13" s="35" customFormat="1" ht="18" customHeight="1">
      <c r="A12" s="468"/>
      <c r="B12" s="219"/>
      <c r="C12" s="96"/>
      <c r="D12" s="96"/>
      <c r="E12" s="96"/>
      <c r="F12" s="469"/>
      <c r="G12" s="469"/>
      <c r="H12" s="469"/>
      <c r="I12" s="469"/>
      <c r="J12" s="470"/>
      <c r="K12" s="96"/>
      <c r="L12" s="96"/>
      <c r="M12" s="96"/>
    </row>
    <row r="13" spans="1:13" s="35" customFormat="1" ht="15" customHeight="1">
      <c r="A13" s="226"/>
      <c r="B13" s="227"/>
      <c r="C13" s="228"/>
      <c r="D13" s="228"/>
      <c r="E13" s="228"/>
      <c r="F13" s="229"/>
      <c r="G13" s="229"/>
      <c r="H13" s="229"/>
      <c r="I13" s="229"/>
      <c r="J13" s="229"/>
      <c r="K13" s="228"/>
      <c r="L13" s="228"/>
      <c r="M13" s="228"/>
    </row>
    <row r="14" spans="1:13" ht="12.75" customHeight="1">
      <c r="A14" s="856" t="s">
        <v>167</v>
      </c>
      <c r="B14" s="857"/>
      <c r="C14" s="858"/>
      <c r="D14" s="856" t="s">
        <v>168</v>
      </c>
      <c r="E14" s="857"/>
      <c r="F14" s="857"/>
      <c r="G14" s="857"/>
      <c r="H14" s="858"/>
      <c r="I14" s="856" t="s">
        <v>169</v>
      </c>
      <c r="J14" s="857"/>
      <c r="K14" s="857"/>
      <c r="L14" s="857"/>
      <c r="M14" s="858"/>
    </row>
    <row r="15" spans="1:13" ht="12.75" customHeight="1">
      <c r="A15" s="581" t="s">
        <v>170</v>
      </c>
      <c r="B15" s="34"/>
      <c r="C15" s="582"/>
      <c r="D15" s="29"/>
      <c r="E15" s="232"/>
      <c r="F15" s="232"/>
      <c r="G15" s="232"/>
      <c r="H15" s="31"/>
      <c r="I15" s="29"/>
      <c r="J15" s="34"/>
      <c r="K15" s="232"/>
      <c r="L15" s="232"/>
      <c r="M15" s="233"/>
    </row>
    <row r="16" spans="1:13" ht="12.75" customHeight="1">
      <c r="A16" s="234" t="s">
        <v>171</v>
      </c>
      <c r="B16" s="20"/>
      <c r="C16" s="31"/>
      <c r="D16" s="235" t="s">
        <v>172</v>
      </c>
      <c r="E16" s="232"/>
      <c r="F16" s="232"/>
      <c r="G16" s="232"/>
      <c r="H16" s="31"/>
      <c r="I16" s="29"/>
      <c r="J16" s="20"/>
      <c r="K16" s="232"/>
      <c r="L16" s="232"/>
      <c r="M16" s="233"/>
    </row>
    <row r="17" spans="1:13" ht="12.75" customHeight="1">
      <c r="A17" s="234" t="s">
        <v>173</v>
      </c>
      <c r="B17" s="20"/>
      <c r="C17" s="31"/>
      <c r="D17" s="235" t="s">
        <v>173</v>
      </c>
      <c r="E17" s="232"/>
      <c r="F17" s="232"/>
      <c r="G17" s="232"/>
      <c r="H17" s="31"/>
      <c r="I17" s="29"/>
      <c r="J17" s="20"/>
      <c r="K17" s="23" t="s">
        <v>41</v>
      </c>
      <c r="L17" s="232"/>
      <c r="M17" s="233"/>
    </row>
    <row r="18" spans="1:13" ht="12.75" customHeight="1">
      <c r="A18" s="185" t="s">
        <v>174</v>
      </c>
      <c r="B18" s="20"/>
      <c r="C18" s="31"/>
      <c r="D18" s="185" t="s">
        <v>175</v>
      </c>
      <c r="E18" s="232"/>
      <c r="F18" s="232"/>
      <c r="G18" s="232"/>
      <c r="H18" s="31"/>
      <c r="I18" s="29"/>
      <c r="J18" s="20"/>
      <c r="K18" s="232"/>
      <c r="L18" s="232"/>
      <c r="M18" s="233"/>
    </row>
    <row r="19" spans="1:13" ht="12.75" customHeight="1">
      <c r="A19" s="29"/>
      <c r="B19" s="20"/>
      <c r="C19" s="31"/>
      <c r="D19" s="185" t="s">
        <v>176</v>
      </c>
      <c r="E19" s="232"/>
      <c r="F19" s="232"/>
      <c r="G19" s="232"/>
      <c r="H19" s="31"/>
      <c r="I19" s="29"/>
      <c r="J19" s="20"/>
      <c r="K19" s="232"/>
      <c r="L19" s="232"/>
      <c r="M19" s="233"/>
    </row>
    <row r="20" spans="1:13" ht="12.75" customHeight="1">
      <c r="A20" s="29" t="s">
        <v>28</v>
      </c>
      <c r="B20" s="20"/>
      <c r="C20" s="31"/>
      <c r="D20" s="29"/>
      <c r="E20" s="232"/>
      <c r="F20" s="232"/>
      <c r="G20" s="232"/>
      <c r="H20" s="31"/>
      <c r="I20" s="29"/>
      <c r="J20" s="20"/>
      <c r="K20" s="25"/>
      <c r="L20" s="25"/>
      <c r="M20" s="26"/>
    </row>
    <row r="21" spans="1:13" ht="12.75" customHeight="1">
      <c r="A21" s="867" t="s">
        <v>398</v>
      </c>
      <c r="B21" s="868"/>
      <c r="C21" s="869"/>
      <c r="D21" s="859" t="s">
        <v>394</v>
      </c>
      <c r="E21" s="860"/>
      <c r="F21" s="860"/>
      <c r="G21" s="860"/>
      <c r="H21" s="861"/>
      <c r="I21" s="314" t="s">
        <v>102</v>
      </c>
      <c r="J21" s="315"/>
      <c r="K21" s="316"/>
      <c r="L21" s="316"/>
      <c r="M21" s="26"/>
    </row>
    <row r="22" spans="1:13" ht="12.75" customHeight="1">
      <c r="A22" s="867" t="s">
        <v>395</v>
      </c>
      <c r="B22" s="868"/>
      <c r="C22" s="869"/>
      <c r="D22" s="859" t="s">
        <v>395</v>
      </c>
      <c r="E22" s="860"/>
      <c r="F22" s="860"/>
      <c r="G22" s="860"/>
      <c r="H22" s="861"/>
      <c r="I22" s="314" t="s">
        <v>101</v>
      </c>
      <c r="J22" s="315"/>
      <c r="K22" s="316"/>
      <c r="L22" s="316"/>
      <c r="M22" s="26"/>
    </row>
    <row r="23" spans="1:13" ht="12.75" customHeight="1">
      <c r="A23" s="870" t="s">
        <v>397</v>
      </c>
      <c r="B23" s="871"/>
      <c r="C23" s="872"/>
      <c r="D23" s="864" t="s">
        <v>397</v>
      </c>
      <c r="E23" s="865"/>
      <c r="F23" s="865"/>
      <c r="G23" s="865"/>
      <c r="H23" s="866"/>
      <c r="I23" s="314" t="s">
        <v>177</v>
      </c>
      <c r="J23" s="315"/>
      <c r="K23" s="317"/>
      <c r="L23" s="317"/>
      <c r="M23" s="166"/>
    </row>
    <row r="24" spans="1:13" ht="12.75" customHeight="1">
      <c r="A24" s="873" t="s">
        <v>396</v>
      </c>
      <c r="B24" s="874"/>
      <c r="C24" s="875"/>
      <c r="D24" s="859" t="s">
        <v>396</v>
      </c>
      <c r="E24" s="860"/>
      <c r="F24" s="860"/>
      <c r="G24" s="860"/>
      <c r="H24" s="861"/>
      <c r="I24" s="314" t="s">
        <v>178</v>
      </c>
      <c r="J24" s="315"/>
      <c r="K24" s="317"/>
      <c r="L24" s="317"/>
      <c r="M24" s="166"/>
    </row>
    <row r="25" spans="1:13" ht="12.75" customHeight="1">
      <c r="A25" s="624"/>
      <c r="B25" s="625"/>
      <c r="C25" s="626"/>
      <c r="D25" s="621"/>
      <c r="E25" s="622"/>
      <c r="F25" s="622"/>
      <c r="G25" s="622"/>
      <c r="H25" s="623"/>
      <c r="I25" s="862" t="s">
        <v>479</v>
      </c>
      <c r="J25" s="863"/>
      <c r="K25" s="863"/>
      <c r="L25" s="863"/>
      <c r="M25" s="166"/>
    </row>
    <row r="26" spans="1:13" ht="12.75" customHeight="1">
      <c r="A26" s="29" t="s">
        <v>29</v>
      </c>
      <c r="B26" s="20"/>
      <c r="C26" s="31"/>
      <c r="D26" s="29"/>
      <c r="E26" s="25"/>
      <c r="F26" s="25"/>
      <c r="G26" s="25"/>
      <c r="H26" s="31"/>
      <c r="I26" s="29"/>
      <c r="J26" s="20"/>
      <c r="K26" s="25"/>
      <c r="L26" s="25"/>
      <c r="M26" s="26"/>
    </row>
    <row r="27" spans="1:13" ht="12.75" customHeight="1">
      <c r="A27" s="29" t="s">
        <v>67</v>
      </c>
      <c r="B27" s="20"/>
      <c r="C27" s="31"/>
      <c r="D27" s="29" t="s">
        <v>30</v>
      </c>
      <c r="E27" s="25"/>
      <c r="F27" s="25"/>
      <c r="G27" s="25"/>
      <c r="H27" s="31"/>
      <c r="I27" s="29" t="s">
        <v>161</v>
      </c>
      <c r="J27" s="20"/>
      <c r="K27" s="25"/>
      <c r="L27" s="25"/>
      <c r="M27" s="26"/>
    </row>
    <row r="28" spans="1:13" ht="12.75" customHeight="1">
      <c r="A28" s="29" t="s">
        <v>31</v>
      </c>
      <c r="B28" s="20"/>
      <c r="C28" s="31"/>
      <c r="D28" s="29" t="s">
        <v>223</v>
      </c>
      <c r="E28" s="25"/>
      <c r="F28" s="25"/>
      <c r="G28" s="25"/>
      <c r="H28" s="31"/>
      <c r="I28" s="29" t="s">
        <v>179</v>
      </c>
      <c r="J28" s="20"/>
      <c r="K28" s="25"/>
      <c r="L28" s="25"/>
      <c r="M28" s="26"/>
    </row>
    <row r="29" spans="1:13" ht="12.75" customHeight="1">
      <c r="A29" s="29" t="s">
        <v>180</v>
      </c>
      <c r="B29" s="20"/>
      <c r="C29" s="31"/>
      <c r="D29" s="29" t="s">
        <v>181</v>
      </c>
      <c r="E29" s="25"/>
      <c r="F29" s="25"/>
      <c r="G29" s="25"/>
      <c r="H29" s="31"/>
      <c r="I29" s="29" t="s">
        <v>182</v>
      </c>
      <c r="J29" s="20"/>
      <c r="K29" s="25"/>
      <c r="L29" s="25"/>
      <c r="M29" s="26"/>
    </row>
    <row r="30" spans="1:13" ht="12.75" customHeight="1">
      <c r="A30" s="29"/>
      <c r="B30" s="20"/>
      <c r="C30" s="31"/>
      <c r="D30" s="29" t="s">
        <v>32</v>
      </c>
      <c r="E30" s="25"/>
      <c r="F30" s="25"/>
      <c r="G30" s="25"/>
      <c r="H30" s="31"/>
      <c r="I30" s="29" t="s">
        <v>183</v>
      </c>
      <c r="J30" s="20"/>
      <c r="K30" s="25"/>
      <c r="L30" s="25"/>
      <c r="M30" s="26"/>
    </row>
    <row r="31" spans="1:13" ht="12.75" customHeight="1">
      <c r="A31" s="29"/>
      <c r="B31" s="20"/>
      <c r="C31" s="31"/>
      <c r="D31" s="29"/>
      <c r="E31" s="25"/>
      <c r="F31" s="25"/>
      <c r="G31" s="25"/>
      <c r="H31" s="31"/>
      <c r="I31" s="851" t="s">
        <v>480</v>
      </c>
      <c r="J31" s="852"/>
      <c r="K31" s="852"/>
      <c r="L31" s="852"/>
      <c r="M31" s="26"/>
    </row>
    <row r="32" spans="1:13" ht="12.75" customHeight="1">
      <c r="A32" s="29" t="s">
        <v>33</v>
      </c>
      <c r="B32" s="20"/>
      <c r="C32" s="31"/>
      <c r="D32" s="29"/>
      <c r="E32" s="25"/>
      <c r="F32" s="25"/>
      <c r="G32" s="25"/>
      <c r="H32" s="31"/>
      <c r="I32" s="29"/>
      <c r="J32" s="20"/>
      <c r="K32" s="25"/>
      <c r="L32" s="25"/>
      <c r="M32" s="26"/>
    </row>
    <row r="33" spans="1:13" ht="12.75" customHeight="1">
      <c r="A33" s="29" t="s">
        <v>34</v>
      </c>
      <c r="B33" s="20"/>
      <c r="C33" s="31"/>
      <c r="D33" s="185" t="s">
        <v>113</v>
      </c>
      <c r="E33" s="25"/>
      <c r="F33" s="25"/>
      <c r="G33" s="25"/>
      <c r="H33" s="31"/>
      <c r="I33" s="318" t="s">
        <v>35</v>
      </c>
      <c r="J33" s="319"/>
      <c r="K33" s="320"/>
      <c r="L33" s="320"/>
      <c r="M33" s="26"/>
    </row>
    <row r="34" spans="1:13" ht="12.75" customHeight="1">
      <c r="A34" s="29" t="s">
        <v>36</v>
      </c>
      <c r="B34" s="20"/>
      <c r="C34" s="31"/>
      <c r="D34" s="148" t="s">
        <v>114</v>
      </c>
      <c r="E34" s="25"/>
      <c r="F34" s="25"/>
      <c r="G34" s="25"/>
      <c r="H34" s="31"/>
      <c r="I34" s="318" t="s">
        <v>37</v>
      </c>
      <c r="J34" s="319"/>
      <c r="K34" s="320"/>
      <c r="L34" s="320"/>
      <c r="M34" s="26"/>
    </row>
    <row r="35" spans="1:13" ht="12.75" customHeight="1">
      <c r="A35" s="29" t="s">
        <v>184</v>
      </c>
      <c r="B35" s="20"/>
      <c r="C35" s="31"/>
      <c r="D35" s="148" t="s">
        <v>185</v>
      </c>
      <c r="E35" s="25"/>
      <c r="F35" s="25"/>
      <c r="G35" s="25"/>
      <c r="H35" s="31"/>
      <c r="I35" s="318" t="s">
        <v>186</v>
      </c>
      <c r="J35" s="319"/>
      <c r="K35" s="320"/>
      <c r="L35" s="320"/>
      <c r="M35" s="26"/>
    </row>
    <row r="36" spans="1:13" ht="12.75" customHeight="1">
      <c r="A36" s="29"/>
      <c r="B36" s="20"/>
      <c r="C36" s="31"/>
      <c r="D36" s="148" t="s">
        <v>115</v>
      </c>
      <c r="E36" s="25"/>
      <c r="F36" s="25"/>
      <c r="G36" s="25"/>
      <c r="H36" s="31"/>
      <c r="I36" s="318" t="s">
        <v>38</v>
      </c>
      <c r="J36" s="319"/>
      <c r="K36" s="320"/>
      <c r="L36" s="320"/>
      <c r="M36" s="26"/>
    </row>
    <row r="37" spans="1:13" ht="12.75" customHeight="1">
      <c r="A37" s="29"/>
      <c r="B37" s="20"/>
      <c r="C37" s="31"/>
      <c r="D37" s="627"/>
      <c r="E37" s="25"/>
      <c r="F37" s="25"/>
      <c r="G37" s="25"/>
      <c r="H37" s="31"/>
      <c r="I37" s="851" t="s">
        <v>481</v>
      </c>
      <c r="J37" s="852"/>
      <c r="K37" s="852"/>
      <c r="L37" s="852"/>
      <c r="M37" s="26"/>
    </row>
    <row r="38" spans="1:13" ht="12.75" customHeight="1">
      <c r="A38" s="29" t="s">
        <v>43</v>
      </c>
      <c r="B38" s="20"/>
      <c r="C38" s="31"/>
      <c r="D38" s="29"/>
      <c r="E38" s="25"/>
      <c r="F38" s="25"/>
      <c r="G38" s="25"/>
      <c r="H38" s="31"/>
      <c r="I38" s="29"/>
      <c r="J38" s="20"/>
      <c r="K38" s="25"/>
      <c r="L38" s="25"/>
      <c r="M38" s="26"/>
    </row>
    <row r="39" spans="1:13" ht="12.75" customHeight="1">
      <c r="A39" s="29" t="s">
        <v>90</v>
      </c>
      <c r="B39" s="20"/>
      <c r="C39" s="31"/>
      <c r="D39" s="29" t="s">
        <v>39</v>
      </c>
      <c r="E39" s="25"/>
      <c r="F39" s="25"/>
      <c r="G39" s="25"/>
      <c r="H39" s="22"/>
      <c r="I39" s="24"/>
      <c r="J39" s="230"/>
      <c r="K39" s="25"/>
      <c r="L39" s="25"/>
      <c r="M39" s="26"/>
    </row>
    <row r="40" spans="1:13" ht="12.75" customHeight="1">
      <c r="A40" s="29" t="s">
        <v>484</v>
      </c>
      <c r="B40" s="20"/>
      <c r="C40" s="31"/>
      <c r="D40" s="29" t="s">
        <v>40</v>
      </c>
      <c r="E40" s="25"/>
      <c r="F40" s="25"/>
      <c r="G40" s="25"/>
      <c r="H40" s="23"/>
      <c r="I40" s="33"/>
      <c r="J40" s="231"/>
      <c r="K40" s="23" t="s">
        <v>41</v>
      </c>
      <c r="L40" s="25"/>
      <c r="M40" s="26"/>
    </row>
    <row r="41" spans="1:13" ht="14.25" customHeight="1">
      <c r="A41" s="29" t="s">
        <v>91</v>
      </c>
      <c r="B41" s="20"/>
      <c r="C41" s="31"/>
      <c r="D41" s="29" t="s">
        <v>187</v>
      </c>
      <c r="E41" s="25"/>
      <c r="F41" s="25"/>
      <c r="G41" s="25"/>
      <c r="H41" s="31"/>
      <c r="I41" s="29"/>
      <c r="J41" s="20"/>
      <c r="K41" s="25"/>
      <c r="L41" s="25"/>
      <c r="M41" s="26"/>
    </row>
    <row r="42" spans="1:13" ht="14.25" customHeight="1">
      <c r="A42" s="234" t="s">
        <v>434</v>
      </c>
      <c r="B42" s="20"/>
      <c r="C42" s="31"/>
      <c r="D42" s="29" t="s">
        <v>42</v>
      </c>
      <c r="E42" s="25"/>
      <c r="F42" s="25"/>
      <c r="G42" s="25"/>
      <c r="H42" s="31"/>
      <c r="I42" s="29"/>
      <c r="J42" s="20"/>
      <c r="K42" s="25"/>
      <c r="L42" s="25"/>
      <c r="M42" s="26"/>
    </row>
    <row r="43" spans="1:13" ht="14.25">
      <c r="A43" s="580" t="s">
        <v>435</v>
      </c>
      <c r="B43" s="21"/>
      <c r="C43" s="32"/>
      <c r="D43" s="583"/>
      <c r="E43" s="27"/>
      <c r="F43" s="27"/>
      <c r="G43" s="27"/>
      <c r="H43" s="32"/>
      <c r="I43" s="30"/>
      <c r="J43" s="21"/>
      <c r="K43" s="27"/>
      <c r="L43" s="27"/>
      <c r="M43" s="28"/>
    </row>
    <row r="44" spans="1:13" ht="18.75">
      <c r="A44" s="853" t="s">
        <v>188</v>
      </c>
      <c r="B44" s="853"/>
      <c r="C44" s="853"/>
      <c r="D44" s="853"/>
      <c r="E44" s="853"/>
      <c r="F44" s="853"/>
      <c r="G44" s="853"/>
      <c r="H44" s="853"/>
      <c r="I44" s="853"/>
      <c r="J44" s="853"/>
      <c r="K44" s="853"/>
      <c r="L44" s="853"/>
      <c r="M44" s="853"/>
    </row>
    <row r="45" spans="1:13" ht="19.5" customHeight="1">
      <c r="A45" s="853" t="s">
        <v>189</v>
      </c>
      <c r="B45" s="853"/>
      <c r="C45" s="853"/>
      <c r="D45" s="853"/>
      <c r="E45" s="853"/>
      <c r="F45" s="853"/>
      <c r="G45" s="853"/>
      <c r="H45" s="853"/>
      <c r="I45" s="853"/>
      <c r="J45" s="853"/>
      <c r="K45" s="853"/>
      <c r="L45" s="853"/>
      <c r="M45" s="853"/>
    </row>
    <row r="46" spans="1:13" ht="19.5" customHeight="1">
      <c r="A46" s="853" t="s">
        <v>190</v>
      </c>
      <c r="B46" s="853"/>
      <c r="C46" s="853"/>
      <c r="D46" s="853"/>
      <c r="E46" s="853"/>
      <c r="F46" s="853"/>
      <c r="G46" s="853"/>
      <c r="H46" s="853"/>
      <c r="I46" s="853"/>
      <c r="J46" s="853"/>
      <c r="K46" s="853"/>
      <c r="L46" s="853"/>
      <c r="M46" s="853"/>
    </row>
    <row r="47" spans="1:13" ht="14.25">
      <c r="A47" s="1" t="s">
        <v>443</v>
      </c>
      <c r="B47" s="9"/>
      <c r="C47" s="9"/>
      <c r="D47" s="9"/>
      <c r="E47" s="9"/>
      <c r="F47" s="9"/>
      <c r="G47" s="1" t="s">
        <v>92</v>
      </c>
      <c r="H47" s="1"/>
      <c r="I47" s="9"/>
      <c r="J47" s="9"/>
      <c r="K47" s="9"/>
      <c r="L47" s="9"/>
      <c r="M47" s="2"/>
    </row>
    <row r="48" spans="1:13" ht="14.25">
      <c r="A48" s="3" t="s">
        <v>448</v>
      </c>
      <c r="B48" s="5"/>
      <c r="C48" s="5"/>
      <c r="D48" s="5"/>
      <c r="E48" s="5"/>
      <c r="F48" s="5"/>
      <c r="G48" s="3" t="s">
        <v>191</v>
      </c>
      <c r="H48" s="3"/>
      <c r="I48" s="5"/>
      <c r="J48" s="5"/>
      <c r="K48" s="5"/>
      <c r="L48" s="5"/>
      <c r="M48" s="2"/>
    </row>
    <row r="49" ht="14.25">
      <c r="A49" s="3" t="s">
        <v>449</v>
      </c>
    </row>
  </sheetData>
  <sheetProtection/>
  <mergeCells count="19">
    <mergeCell ref="D23:H23"/>
    <mergeCell ref="D24:H24"/>
    <mergeCell ref="A21:C21"/>
    <mergeCell ref="I31:L31"/>
    <mergeCell ref="A14:C14"/>
    <mergeCell ref="D14:H14"/>
    <mergeCell ref="A23:C23"/>
    <mergeCell ref="A24:C24"/>
    <mergeCell ref="A22:C22"/>
    <mergeCell ref="I37:L37"/>
    <mergeCell ref="A45:M45"/>
    <mergeCell ref="A46:M46"/>
    <mergeCell ref="C2:M2"/>
    <mergeCell ref="L6:M6"/>
    <mergeCell ref="I14:M14"/>
    <mergeCell ref="A44:M44"/>
    <mergeCell ref="D21:H21"/>
    <mergeCell ref="I25:L25"/>
    <mergeCell ref="D22:H22"/>
  </mergeCells>
  <hyperlinks>
    <hyperlink ref="F4" r:id="rId1" display="http://www.sinotrans.co.jp/"/>
    <hyperlink ref="D23" r:id="rId2" display="TEL:045-624-5896 FAX:045-624-5954"/>
    <hyperlink ref="A23" r:id="rId3" display="TEL:045-624-5896 FAX:045-624-5954"/>
    <hyperlink ref="A43" r:id="rId4" display="TEL:06-6202-5715 FAX:06-6202-5705"/>
  </hyperlinks>
  <printOptions/>
  <pageMargins left="0.7480314960629921" right="0.1968503937007874" top="0.2755905511811024" bottom="0.1968503937007874" header="0.35433070866141736" footer="0.31496062992125984"/>
  <pageSetup fitToHeight="1" fitToWidth="1" horizontalDpi="600" verticalDpi="600" orientation="portrait" paperSize="9" scale="83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2:N26"/>
  <sheetViews>
    <sheetView zoomScalePageLayoutView="0" workbookViewId="0" topLeftCell="A1">
      <selection activeCell="A14" sqref="A14:IV21"/>
    </sheetView>
  </sheetViews>
  <sheetFormatPr defaultColWidth="8.796875" defaultRowHeight="14.25"/>
  <cols>
    <col min="1" max="1" width="17.3984375" style="44" customWidth="1"/>
    <col min="2" max="2" width="6.8984375" style="63" customWidth="1"/>
    <col min="3" max="3" width="9.59765625" style="38" customWidth="1"/>
    <col min="4" max="4" width="9.09765625" style="38" customWidth="1"/>
    <col min="5" max="6" width="8.59765625" style="38" customWidth="1"/>
    <col min="7" max="10" width="9.59765625" style="38" customWidth="1"/>
    <col min="11" max="16384" width="9" style="35" customWidth="1"/>
  </cols>
  <sheetData>
    <row r="2" spans="1:10" ht="26.25">
      <c r="A2" s="120"/>
      <c r="B2" s="120"/>
      <c r="C2" s="876" t="s">
        <v>23</v>
      </c>
      <c r="D2" s="876"/>
      <c r="E2" s="876"/>
      <c r="F2" s="876"/>
      <c r="G2" s="876"/>
      <c r="H2" s="876"/>
      <c r="I2" s="876"/>
      <c r="J2" s="876"/>
    </row>
    <row r="3" spans="2:10" ht="23.25" customHeight="1">
      <c r="B3" s="56"/>
      <c r="C3" s="877" t="s">
        <v>58</v>
      </c>
      <c r="D3" s="877"/>
      <c r="E3" s="877"/>
      <c r="F3" s="877"/>
      <c r="G3" s="877"/>
      <c r="H3" s="877"/>
      <c r="I3" s="877"/>
      <c r="J3" s="877"/>
    </row>
    <row r="4" spans="1:10" ht="14.25" customHeight="1">
      <c r="A4" s="35"/>
      <c r="B4" s="56"/>
      <c r="C4" s="35"/>
      <c r="D4" s="35"/>
      <c r="E4" s="35"/>
      <c r="G4" s="119" t="s">
        <v>68</v>
      </c>
      <c r="H4" s="58" t="s">
        <v>62</v>
      </c>
      <c r="I4" s="59"/>
      <c r="J4" s="35"/>
    </row>
    <row r="5" spans="1:10" ht="14.25" customHeight="1">
      <c r="A5" s="35"/>
      <c r="B5" s="56"/>
      <c r="C5" s="35"/>
      <c r="D5" s="35"/>
      <c r="E5" s="35"/>
      <c r="G5" s="119"/>
      <c r="H5" s="58"/>
      <c r="I5" s="59"/>
      <c r="J5" s="35"/>
    </row>
    <row r="6" spans="1:10" ht="18" customHeight="1">
      <c r="A6" s="878"/>
      <c r="B6" s="878"/>
      <c r="C6" s="878"/>
      <c r="D6" s="878"/>
      <c r="E6" s="878"/>
      <c r="F6" s="878"/>
      <c r="G6" s="878"/>
      <c r="H6" s="878"/>
      <c r="I6" s="878"/>
      <c r="J6" s="878"/>
    </row>
    <row r="7" spans="1:11" ht="15.75" customHeight="1">
      <c r="A7" s="879"/>
      <c r="B7" s="879"/>
      <c r="C7" s="879"/>
      <c r="D7" s="879"/>
      <c r="E7" s="879"/>
      <c r="F7" s="879"/>
      <c r="G7" s="879"/>
      <c r="H7" s="879"/>
      <c r="I7" s="880"/>
      <c r="J7" s="879"/>
      <c r="K7" s="210"/>
    </row>
    <row r="8" spans="1:10" ht="16.5" customHeight="1">
      <c r="A8" s="60" t="s">
        <v>97</v>
      </c>
      <c r="B8" s="64"/>
      <c r="F8" s="37"/>
      <c r="G8" s="37"/>
      <c r="H8" s="37"/>
      <c r="I8" s="886">
        <v>43248</v>
      </c>
      <c r="J8" s="887"/>
    </row>
    <row r="9" spans="1:10" ht="19.5" customHeight="1">
      <c r="A9" s="882" t="s">
        <v>60</v>
      </c>
      <c r="B9" s="883"/>
      <c r="C9" s="159" t="s">
        <v>61</v>
      </c>
      <c r="D9" s="161" t="s">
        <v>44</v>
      </c>
      <c r="E9" s="457" t="s">
        <v>26</v>
      </c>
      <c r="F9" s="459" t="s">
        <v>3</v>
      </c>
      <c r="G9" s="169" t="s">
        <v>4</v>
      </c>
      <c r="H9" s="170" t="s">
        <v>5</v>
      </c>
      <c r="I9" s="161" t="s">
        <v>44</v>
      </c>
      <c r="J9" s="160" t="s">
        <v>26</v>
      </c>
    </row>
    <row r="10" spans="1:12" s="332" customFormat="1" ht="15.75" customHeight="1">
      <c r="A10" s="155" t="s">
        <v>309</v>
      </c>
      <c r="B10" s="156" t="s">
        <v>227</v>
      </c>
      <c r="C10" s="157" t="s">
        <v>17</v>
      </c>
      <c r="D10" s="165" t="s">
        <v>109</v>
      </c>
      <c r="E10" s="167" t="s">
        <v>19</v>
      </c>
      <c r="F10" s="456" t="s">
        <v>56</v>
      </c>
      <c r="G10" s="167" t="s">
        <v>56</v>
      </c>
      <c r="H10" s="168" t="s">
        <v>158</v>
      </c>
      <c r="I10" s="165" t="s">
        <v>289</v>
      </c>
      <c r="J10" s="158" t="s">
        <v>290</v>
      </c>
      <c r="K10" s="333"/>
      <c r="L10" s="331"/>
    </row>
    <row r="11" spans="1:11" s="332" customFormat="1" ht="20.25" thickBot="1">
      <c r="A11" s="425" t="s">
        <v>315</v>
      </c>
      <c r="B11" s="426" t="s">
        <v>228</v>
      </c>
      <c r="C11" s="427" t="s">
        <v>17</v>
      </c>
      <c r="D11" s="428" t="s">
        <v>162</v>
      </c>
      <c r="E11" s="458" t="s">
        <v>19</v>
      </c>
      <c r="F11" s="460" t="s">
        <v>88</v>
      </c>
      <c r="G11" s="429" t="s">
        <v>316</v>
      </c>
      <c r="H11" s="430" t="s">
        <v>56</v>
      </c>
      <c r="I11" s="428" t="s">
        <v>291</v>
      </c>
      <c r="J11" s="430" t="s">
        <v>318</v>
      </c>
      <c r="K11" s="334"/>
    </row>
    <row r="12" spans="1:10" ht="45.75" customHeight="1" thickTop="1">
      <c r="A12" s="821" t="s">
        <v>459</v>
      </c>
      <c r="B12" s="822" t="s">
        <v>227</v>
      </c>
      <c r="C12" s="823" t="s">
        <v>540</v>
      </c>
      <c r="D12" s="823" t="s">
        <v>542</v>
      </c>
      <c r="E12" s="824" t="s">
        <v>544</v>
      </c>
      <c r="F12" s="825" t="s">
        <v>56</v>
      </c>
      <c r="G12" s="823" t="s">
        <v>56</v>
      </c>
      <c r="H12" s="826" t="s">
        <v>547</v>
      </c>
      <c r="I12" s="827" t="s">
        <v>590</v>
      </c>
      <c r="J12" s="826" t="s">
        <v>591</v>
      </c>
    </row>
    <row r="13" spans="1:10" s="335" customFormat="1" ht="45.75" customHeight="1">
      <c r="A13" s="815" t="s">
        <v>509</v>
      </c>
      <c r="B13" s="658" t="s">
        <v>228</v>
      </c>
      <c r="C13" s="666" t="s">
        <v>541</v>
      </c>
      <c r="D13" s="666" t="s">
        <v>543</v>
      </c>
      <c r="E13" s="816" t="s">
        <v>500</v>
      </c>
      <c r="F13" s="817" t="s">
        <v>545</v>
      </c>
      <c r="G13" s="818" t="s">
        <v>546</v>
      </c>
      <c r="H13" s="819" t="s">
        <v>56</v>
      </c>
      <c r="I13" s="820" t="s">
        <v>548</v>
      </c>
      <c r="J13" s="819" t="s">
        <v>549</v>
      </c>
    </row>
    <row r="14" spans="1:11" ht="15" customHeight="1">
      <c r="A14" s="520"/>
      <c r="B14" s="219"/>
      <c r="C14" s="221"/>
      <c r="D14" s="221"/>
      <c r="E14" s="221"/>
      <c r="F14" s="521"/>
      <c r="G14" s="519"/>
      <c r="H14" s="220"/>
      <c r="I14" s="522"/>
      <c r="J14" s="523"/>
      <c r="K14" s="335"/>
    </row>
    <row r="15" spans="1:10" s="205" customFormat="1" ht="15" thickBot="1">
      <c r="A15" s="256" t="s">
        <v>140</v>
      </c>
      <c r="B15" s="284" t="s">
        <v>141</v>
      </c>
      <c r="C15" s="258"/>
      <c r="D15" s="256" t="s">
        <v>148</v>
      </c>
      <c r="E15" s="284" t="s">
        <v>131</v>
      </c>
      <c r="F15" s="257"/>
      <c r="G15" s="257"/>
      <c r="H15" s="259"/>
      <c r="I15" s="257"/>
      <c r="J15" s="258"/>
    </row>
    <row r="16" spans="1:10" s="205" customFormat="1" ht="15" thickTop="1">
      <c r="A16" s="285" t="s">
        <v>142</v>
      </c>
      <c r="B16" s="434" t="s">
        <v>310</v>
      </c>
      <c r="C16" s="290"/>
      <c r="D16" s="633" t="s">
        <v>578</v>
      </c>
      <c r="E16" s="255" t="s">
        <v>580</v>
      </c>
      <c r="F16" s="289"/>
      <c r="G16" s="286"/>
      <c r="H16" s="435"/>
      <c r="I16" s="268" t="s">
        <v>579</v>
      </c>
      <c r="J16" s="267"/>
    </row>
    <row r="17" spans="1:10" s="205" customFormat="1" ht="14.25">
      <c r="A17" s="285" t="s">
        <v>142</v>
      </c>
      <c r="B17" s="265" t="s">
        <v>311</v>
      </c>
      <c r="C17" s="264"/>
      <c r="D17" s="269" t="s">
        <v>312</v>
      </c>
      <c r="E17" s="255" t="s">
        <v>313</v>
      </c>
      <c r="F17" s="266"/>
      <c r="G17" s="266"/>
      <c r="H17" s="443"/>
      <c r="I17" s="444" t="s">
        <v>314</v>
      </c>
      <c r="J17" s="267"/>
    </row>
    <row r="18" spans="1:10" s="205" customFormat="1" ht="14.25">
      <c r="A18" s="269" t="s">
        <v>145</v>
      </c>
      <c r="B18" s="265" t="s">
        <v>293</v>
      </c>
      <c r="C18" s="264"/>
      <c r="D18" s="265" t="s">
        <v>146</v>
      </c>
      <c r="E18" s="265" t="s">
        <v>147</v>
      </c>
      <c r="F18" s="266"/>
      <c r="G18" s="266"/>
      <c r="H18" s="287"/>
      <c r="I18" s="266" t="s">
        <v>204</v>
      </c>
      <c r="J18" s="264"/>
    </row>
    <row r="19" spans="1:10" s="205" customFormat="1" ht="14.25" customHeight="1">
      <c r="A19" s="888" t="s">
        <v>338</v>
      </c>
      <c r="B19" s="888"/>
      <c r="C19" s="888"/>
      <c r="D19" s="888"/>
      <c r="E19" s="888"/>
      <c r="F19" s="888"/>
      <c r="G19" s="888"/>
      <c r="H19" s="888"/>
      <c r="I19" s="888"/>
      <c r="J19" s="888"/>
    </row>
    <row r="20" spans="1:10" s="107" customFormat="1" ht="17.25" customHeight="1">
      <c r="A20" s="182"/>
      <c r="B20" s="182"/>
      <c r="C20" s="182"/>
      <c r="D20" s="164"/>
      <c r="E20" s="164"/>
      <c r="F20" s="164"/>
      <c r="G20" s="164"/>
      <c r="H20" s="183"/>
      <c r="I20" s="90"/>
      <c r="J20" s="90"/>
    </row>
    <row r="21" spans="1:14" s="107" customFormat="1" ht="24.75" customHeight="1">
      <c r="A21" s="884" t="s">
        <v>46</v>
      </c>
      <c r="B21" s="884"/>
      <c r="C21" s="884"/>
      <c r="D21" s="884"/>
      <c r="E21" s="884"/>
      <c r="F21" s="884"/>
      <c r="G21" s="884"/>
      <c r="H21" s="884"/>
      <c r="I21" s="884"/>
      <c r="J21" s="884"/>
      <c r="K21" s="184"/>
      <c r="L21" s="184"/>
      <c r="M21" s="184"/>
      <c r="N21" s="184"/>
    </row>
    <row r="22" spans="1:10" ht="15.75" customHeight="1">
      <c r="A22" s="881" t="s">
        <v>47</v>
      </c>
      <c r="B22" s="881"/>
      <c r="C22" s="881"/>
      <c r="D22" s="881"/>
      <c r="E22" s="881"/>
      <c r="F22" s="881"/>
      <c r="G22" s="881"/>
      <c r="H22" s="881"/>
      <c r="I22" s="881"/>
      <c r="J22" s="881"/>
    </row>
    <row r="23" spans="1:10" ht="15.75" customHeight="1">
      <c r="A23" s="881" t="s">
        <v>63</v>
      </c>
      <c r="B23" s="881"/>
      <c r="C23" s="881"/>
      <c r="D23" s="881"/>
      <c r="E23" s="881"/>
      <c r="F23" s="881"/>
      <c r="G23" s="881"/>
      <c r="H23" s="881"/>
      <c r="I23" s="881"/>
      <c r="J23" s="881"/>
    </row>
    <row r="24" spans="1:10" ht="15.75" customHeight="1">
      <c r="A24" s="40" t="s">
        <v>443</v>
      </c>
      <c r="B24" s="41"/>
      <c r="C24" s="41"/>
      <c r="D24" s="41"/>
      <c r="E24" s="41"/>
      <c r="F24" s="41"/>
      <c r="G24" s="889" t="s">
        <v>92</v>
      </c>
      <c r="H24" s="889"/>
      <c r="I24" s="889"/>
      <c r="J24" s="889"/>
    </row>
    <row r="25" spans="1:11" ht="15.75" customHeight="1">
      <c r="A25" s="163" t="s">
        <v>451</v>
      </c>
      <c r="B25" s="41"/>
      <c r="C25" s="41"/>
      <c r="D25" s="41"/>
      <c r="E25" s="41"/>
      <c r="F25" s="41"/>
      <c r="G25" s="885" t="s">
        <v>191</v>
      </c>
      <c r="H25" s="885"/>
      <c r="I25" s="885"/>
      <c r="J25" s="885"/>
      <c r="K25" s="885"/>
    </row>
    <row r="26" ht="14.25">
      <c r="A26" s="594" t="s">
        <v>450</v>
      </c>
    </row>
  </sheetData>
  <sheetProtection/>
  <mergeCells count="12">
    <mergeCell ref="G25:K25"/>
    <mergeCell ref="I8:J8"/>
    <mergeCell ref="A19:J19"/>
    <mergeCell ref="G24:J24"/>
    <mergeCell ref="C2:J2"/>
    <mergeCell ref="C3:J3"/>
    <mergeCell ref="A6:J6"/>
    <mergeCell ref="A7:J7"/>
    <mergeCell ref="A23:J23"/>
    <mergeCell ref="A9:B9"/>
    <mergeCell ref="A22:J22"/>
    <mergeCell ref="A21:J21"/>
  </mergeCells>
  <hyperlinks>
    <hyperlink ref="H4" r:id="rId1" display="http://www.sinotrans.co.jp/"/>
  </hyperlinks>
  <printOptions/>
  <pageMargins left="0.5905511811023623" right="0.5905511811023623" top="0.3937007874015748" bottom="0.31496062992125984" header="0.35433070866141736" footer="0.31496062992125984"/>
  <pageSetup fitToHeight="1" fitToWidth="1" horizontalDpi="600" verticalDpi="600" orientation="portrait" paperSize="9" scale="93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28"/>
  <sheetViews>
    <sheetView zoomScalePageLayoutView="0" workbookViewId="0" topLeftCell="A1">
      <selection activeCell="A12" sqref="A12:IV13"/>
    </sheetView>
  </sheetViews>
  <sheetFormatPr defaultColWidth="8.796875" defaultRowHeight="14.25"/>
  <cols>
    <col min="1" max="1" width="17.3984375" style="44" customWidth="1"/>
    <col min="2" max="2" width="6.8984375" style="56" customWidth="1"/>
    <col min="3" max="3" width="9.59765625" style="38" customWidth="1"/>
    <col min="4" max="4" width="9.59765625" style="35" customWidth="1"/>
    <col min="5" max="5" width="9.59765625" style="38" customWidth="1"/>
    <col min="6" max="9" width="11.69921875" style="486" customWidth="1"/>
    <col min="10" max="10" width="9.59765625" style="485" customWidth="1"/>
    <col min="11" max="11" width="9.59765625" style="486" customWidth="1"/>
    <col min="12" max="16384" width="9" style="35" customWidth="1"/>
  </cols>
  <sheetData>
    <row r="1" spans="1:11" ht="24.75">
      <c r="A1" s="120" t="s">
        <v>347</v>
      </c>
      <c r="B1" s="120"/>
      <c r="D1" s="890" t="s">
        <v>348</v>
      </c>
      <c r="E1" s="890"/>
      <c r="F1" s="890"/>
      <c r="G1" s="890"/>
      <c r="H1" s="890"/>
      <c r="I1" s="890"/>
      <c r="J1" s="890"/>
      <c r="K1" s="890"/>
    </row>
    <row r="2" spans="4:11" ht="19.5">
      <c r="D2" s="891" t="s">
        <v>349</v>
      </c>
      <c r="E2" s="891"/>
      <c r="F2" s="891"/>
      <c r="G2" s="891"/>
      <c r="H2" s="891"/>
      <c r="I2" s="891"/>
      <c r="J2" s="891"/>
      <c r="K2" s="891"/>
    </row>
    <row r="3" spans="5:9" ht="27.75" customHeight="1">
      <c r="E3" s="119"/>
      <c r="F3" s="484" t="s">
        <v>350</v>
      </c>
      <c r="G3" s="894" t="s">
        <v>110</v>
      </c>
      <c r="H3" s="894"/>
      <c r="I3" s="894"/>
    </row>
    <row r="4" spans="1:11" ht="16.5" customHeight="1">
      <c r="A4" s="48"/>
      <c r="B4" s="62"/>
      <c r="C4" s="48"/>
      <c r="E4" s="48"/>
      <c r="F4" s="487"/>
      <c r="G4" s="487"/>
      <c r="H4" s="487"/>
      <c r="I4" s="487"/>
      <c r="K4" s="487"/>
    </row>
    <row r="5" spans="1:11" ht="16.5" customHeight="1">
      <c r="A5" s="48"/>
      <c r="B5" s="62"/>
      <c r="C5" s="48"/>
      <c r="D5" s="518"/>
      <c r="E5" s="48"/>
      <c r="F5" s="487"/>
      <c r="G5" s="487"/>
      <c r="H5" s="487"/>
      <c r="I5" s="487"/>
      <c r="K5" s="487"/>
    </row>
    <row r="6" spans="1:11" ht="14.25" customHeight="1">
      <c r="A6" s="154"/>
      <c r="B6" s="154"/>
      <c r="C6" s="154"/>
      <c r="D6" s="61"/>
      <c r="E6" s="154"/>
      <c r="H6" s="488"/>
      <c r="I6" s="488"/>
      <c r="J6" s="489"/>
      <c r="K6" s="488"/>
    </row>
    <row r="7" spans="1:12" ht="15" customHeight="1">
      <c r="A7" s="176" t="s">
        <v>112</v>
      </c>
      <c r="B7" s="177"/>
      <c r="C7" s="177"/>
      <c r="D7" s="178"/>
      <c r="E7" s="177"/>
      <c r="F7" s="490"/>
      <c r="G7" s="491"/>
      <c r="H7" s="491"/>
      <c r="I7" s="492"/>
      <c r="J7" s="892">
        <v>43248</v>
      </c>
      <c r="K7" s="893"/>
      <c r="L7" s="225"/>
    </row>
    <row r="8" spans="1:11" ht="18" customHeight="1">
      <c r="A8" s="882" t="s">
        <v>0</v>
      </c>
      <c r="B8" s="883"/>
      <c r="C8" s="179" t="s">
        <v>1</v>
      </c>
      <c r="D8" s="118" t="s">
        <v>44</v>
      </c>
      <c r="E8" s="173" t="s">
        <v>26</v>
      </c>
      <c r="F8" s="493" t="s">
        <v>7</v>
      </c>
      <c r="G8" s="493" t="s">
        <v>2</v>
      </c>
      <c r="H8" s="494" t="s">
        <v>27</v>
      </c>
      <c r="I8" s="493" t="s">
        <v>48</v>
      </c>
      <c r="J8" s="495" t="s">
        <v>44</v>
      </c>
      <c r="K8" s="496" t="s">
        <v>26</v>
      </c>
    </row>
    <row r="9" spans="1:11" ht="12.75" customHeight="1">
      <c r="A9" s="603" t="s">
        <v>475</v>
      </c>
      <c r="B9" s="604" t="s">
        <v>351</v>
      </c>
      <c r="C9" s="605" t="s">
        <v>352</v>
      </c>
      <c r="D9" s="606"/>
      <c r="E9" s="607" t="s">
        <v>72</v>
      </c>
      <c r="F9" s="608" t="s">
        <v>57</v>
      </c>
      <c r="G9" s="608" t="s">
        <v>477</v>
      </c>
      <c r="H9" s="609" t="s">
        <v>353</v>
      </c>
      <c r="I9" s="608" t="s">
        <v>353</v>
      </c>
      <c r="J9" s="610"/>
      <c r="K9" s="611" t="s">
        <v>292</v>
      </c>
    </row>
    <row r="10" spans="1:12" s="107" customFormat="1" ht="12.75" customHeight="1">
      <c r="A10" s="612" t="s">
        <v>476</v>
      </c>
      <c r="B10" s="613" t="s">
        <v>354</v>
      </c>
      <c r="C10" s="614" t="s">
        <v>352</v>
      </c>
      <c r="D10" s="615" t="s">
        <v>353</v>
      </c>
      <c r="E10" s="616" t="s">
        <v>72</v>
      </c>
      <c r="F10" s="617" t="s">
        <v>57</v>
      </c>
      <c r="G10" s="617" t="s">
        <v>353</v>
      </c>
      <c r="H10" s="618" t="s">
        <v>24</v>
      </c>
      <c r="I10" s="617" t="s">
        <v>50</v>
      </c>
      <c r="J10" s="619" t="s">
        <v>353</v>
      </c>
      <c r="K10" s="620" t="s">
        <v>292</v>
      </c>
      <c r="L10" s="35"/>
    </row>
    <row r="11" spans="1:11" ht="12.75" customHeight="1" thickBot="1">
      <c r="A11" s="171" t="s">
        <v>355</v>
      </c>
      <c r="B11" s="181" t="s">
        <v>356</v>
      </c>
      <c r="C11" s="180" t="s">
        <v>352</v>
      </c>
      <c r="D11" s="464" t="s">
        <v>353</v>
      </c>
      <c r="E11" s="465" t="s">
        <v>268</v>
      </c>
      <c r="F11" s="503" t="s">
        <v>264</v>
      </c>
      <c r="G11" s="503" t="s">
        <v>76</v>
      </c>
      <c r="H11" s="504" t="s">
        <v>353</v>
      </c>
      <c r="I11" s="503" t="s">
        <v>353</v>
      </c>
      <c r="J11" s="505" t="s">
        <v>353</v>
      </c>
      <c r="K11" s="506" t="s">
        <v>339</v>
      </c>
    </row>
    <row r="12" spans="1:11" ht="39.75" customHeight="1" thickTop="1">
      <c r="A12" s="802" t="s">
        <v>587</v>
      </c>
      <c r="B12" s="803" t="s">
        <v>440</v>
      </c>
      <c r="C12" s="804" t="s">
        <v>540</v>
      </c>
      <c r="D12" s="794"/>
      <c r="E12" s="795">
        <v>43249</v>
      </c>
      <c r="F12" s="796" t="s">
        <v>501</v>
      </c>
      <c r="G12" s="797" t="s">
        <v>511</v>
      </c>
      <c r="H12" s="798"/>
      <c r="I12" s="799"/>
      <c r="J12" s="800"/>
      <c r="K12" s="801">
        <v>43255</v>
      </c>
    </row>
    <row r="13" spans="1:12" s="602" customFormat="1" ht="39.75" customHeight="1">
      <c r="A13" s="784" t="s">
        <v>357</v>
      </c>
      <c r="B13" s="785" t="s">
        <v>438</v>
      </c>
      <c r="C13" s="786" t="s">
        <v>561</v>
      </c>
      <c r="D13" s="787"/>
      <c r="E13" s="788">
        <v>43253</v>
      </c>
      <c r="F13" s="789" t="s">
        <v>563</v>
      </c>
      <c r="G13" s="790" t="s">
        <v>565</v>
      </c>
      <c r="H13" s="791"/>
      <c r="I13" s="792"/>
      <c r="J13" s="793"/>
      <c r="K13" s="788">
        <v>43259</v>
      </c>
      <c r="L13" s="601"/>
    </row>
    <row r="14" spans="1:11" ht="39.75" customHeight="1">
      <c r="A14" s="805" t="s">
        <v>470</v>
      </c>
      <c r="B14" s="703" t="s">
        <v>439</v>
      </c>
      <c r="C14" s="806" t="s">
        <v>562</v>
      </c>
      <c r="D14" s="807"/>
      <c r="E14" s="808">
        <v>43253</v>
      </c>
      <c r="F14" s="809" t="s">
        <v>564</v>
      </c>
      <c r="G14" s="810"/>
      <c r="H14" s="811" t="s">
        <v>566</v>
      </c>
      <c r="I14" s="812" t="s">
        <v>567</v>
      </c>
      <c r="J14" s="813"/>
      <c r="K14" s="814">
        <v>43259</v>
      </c>
    </row>
    <row r="15" spans="1:11" s="471" customFormat="1" ht="19.5" customHeight="1">
      <c r="A15" s="895" t="s">
        <v>378</v>
      </c>
      <c r="B15" s="895"/>
      <c r="C15" s="895"/>
      <c r="D15" s="895"/>
      <c r="E15" s="895"/>
      <c r="F15" s="895"/>
      <c r="G15" s="895"/>
      <c r="H15" s="895"/>
      <c r="I15" s="895"/>
      <c r="J15" s="895"/>
      <c r="K15" s="895"/>
    </row>
    <row r="16" spans="1:11" ht="17.25" customHeight="1">
      <c r="A16" s="113"/>
      <c r="B16" s="113"/>
      <c r="C16" s="113"/>
      <c r="D16" s="113"/>
      <c r="E16" s="113"/>
      <c r="F16" s="507"/>
      <c r="G16" s="507"/>
      <c r="H16" s="507"/>
      <c r="I16" s="507"/>
      <c r="J16" s="507"/>
      <c r="K16" s="508"/>
    </row>
    <row r="17" spans="1:11" s="205" customFormat="1" ht="14.25" thickBot="1">
      <c r="A17" s="273" t="s">
        <v>358</v>
      </c>
      <c r="B17" s="274" t="s">
        <v>359</v>
      </c>
      <c r="C17" s="275"/>
      <c r="D17" s="273" t="s">
        <v>360</v>
      </c>
      <c r="E17" s="274" t="s">
        <v>361</v>
      </c>
      <c r="F17" s="509"/>
      <c r="G17" s="509"/>
      <c r="H17" s="509"/>
      <c r="I17" s="509"/>
      <c r="J17" s="509"/>
      <c r="K17" s="510"/>
    </row>
    <row r="18" spans="1:11" s="205" customFormat="1" ht="14.25" thickTop="1">
      <c r="A18" s="628" t="s">
        <v>362</v>
      </c>
      <c r="B18" s="238" t="s">
        <v>363</v>
      </c>
      <c r="C18" s="278"/>
      <c r="D18" s="279" t="s">
        <v>364</v>
      </c>
      <c r="E18" s="238" t="s">
        <v>365</v>
      </c>
      <c r="F18" s="511"/>
      <c r="G18" s="511"/>
      <c r="H18" s="511"/>
      <c r="I18" s="512"/>
      <c r="J18" s="513" t="s">
        <v>202</v>
      </c>
      <c r="K18" s="512"/>
    </row>
    <row r="19" spans="1:11" s="205" customFormat="1" ht="13.5">
      <c r="A19" s="277"/>
      <c r="B19" s="281" t="s">
        <v>486</v>
      </c>
      <c r="C19" s="282"/>
      <c r="D19" s="281" t="s">
        <v>367</v>
      </c>
      <c r="E19" s="281" t="s">
        <v>368</v>
      </c>
      <c r="F19" s="514"/>
      <c r="G19" s="514"/>
      <c r="H19" s="514"/>
      <c r="I19" s="515"/>
      <c r="J19" s="516" t="s">
        <v>203</v>
      </c>
      <c r="K19" s="515"/>
    </row>
    <row r="20" spans="1:11" s="205" customFormat="1" ht="13.5">
      <c r="A20" s="280"/>
      <c r="B20" s="281" t="s">
        <v>487</v>
      </c>
      <c r="C20" s="282"/>
      <c r="D20" s="281" t="s">
        <v>488</v>
      </c>
      <c r="E20" s="281" t="s">
        <v>489</v>
      </c>
      <c r="F20" s="514"/>
      <c r="G20" s="514"/>
      <c r="H20" s="629"/>
      <c r="I20" s="630"/>
      <c r="J20" s="631" t="s">
        <v>490</v>
      </c>
      <c r="K20" s="515"/>
    </row>
    <row r="21" spans="1:11" s="205" customFormat="1" ht="13.5">
      <c r="A21" s="283" t="s">
        <v>369</v>
      </c>
      <c r="B21" s="281" t="s">
        <v>363</v>
      </c>
      <c r="C21" s="282"/>
      <c r="D21" s="281" t="s">
        <v>370</v>
      </c>
      <c r="E21" s="281" t="s">
        <v>371</v>
      </c>
      <c r="F21" s="514"/>
      <c r="G21" s="514"/>
      <c r="H21" s="514"/>
      <c r="I21" s="515"/>
      <c r="J21" s="516" t="s">
        <v>201</v>
      </c>
      <c r="K21" s="515"/>
    </row>
    <row r="22" spans="1:10" ht="14.25">
      <c r="A22" s="113"/>
      <c r="B22" s="113"/>
      <c r="C22" s="113"/>
      <c r="D22" s="113"/>
      <c r="E22" s="113"/>
      <c r="F22" s="507"/>
      <c r="G22" s="507"/>
      <c r="H22" s="507"/>
      <c r="I22" s="507"/>
      <c r="J22" s="507"/>
    </row>
    <row r="23" spans="1:11" s="107" customFormat="1" ht="24.75" customHeight="1">
      <c r="A23" s="898" t="s">
        <v>372</v>
      </c>
      <c r="B23" s="898"/>
      <c r="C23" s="898"/>
      <c r="D23" s="898"/>
      <c r="E23" s="898"/>
      <c r="F23" s="898"/>
      <c r="G23" s="898"/>
      <c r="H23" s="898"/>
      <c r="I23" s="898"/>
      <c r="J23" s="898"/>
      <c r="K23" s="898"/>
    </row>
    <row r="24" spans="1:11" ht="15.75" customHeight="1">
      <c r="A24" s="881" t="s">
        <v>373</v>
      </c>
      <c r="B24" s="881"/>
      <c r="C24" s="881"/>
      <c r="D24" s="881"/>
      <c r="E24" s="881"/>
      <c r="F24" s="881"/>
      <c r="G24" s="881"/>
      <c r="H24" s="881"/>
      <c r="I24" s="881"/>
      <c r="J24" s="881"/>
      <c r="K24" s="881"/>
    </row>
    <row r="25" spans="1:11" ht="15.75" customHeight="1">
      <c r="A25" s="881" t="s">
        <v>374</v>
      </c>
      <c r="B25" s="881"/>
      <c r="C25" s="881"/>
      <c r="D25" s="881"/>
      <c r="E25" s="881"/>
      <c r="F25" s="881"/>
      <c r="G25" s="881"/>
      <c r="H25" s="881"/>
      <c r="I25" s="881"/>
      <c r="J25" s="881"/>
      <c r="K25" s="881"/>
    </row>
    <row r="26" spans="1:11" ht="22.5" customHeight="1">
      <c r="A26" s="121" t="s">
        <v>443</v>
      </c>
      <c r="B26" s="121"/>
      <c r="C26" s="121"/>
      <c r="D26" s="121"/>
      <c r="E26" s="121"/>
      <c r="G26" s="897" t="s">
        <v>92</v>
      </c>
      <c r="H26" s="897"/>
      <c r="I26" s="897"/>
      <c r="J26" s="897"/>
      <c r="K26" s="897"/>
    </row>
    <row r="27" spans="1:11" ht="21" customHeight="1">
      <c r="A27" s="16" t="s">
        <v>448</v>
      </c>
      <c r="B27" s="16"/>
      <c r="C27" s="16"/>
      <c r="D27" s="16"/>
      <c r="E27" s="16"/>
      <c r="G27" s="896" t="s">
        <v>375</v>
      </c>
      <c r="H27" s="896"/>
      <c r="I27" s="896"/>
      <c r="J27" s="896"/>
      <c r="K27" s="896"/>
    </row>
    <row r="28" ht="14.25">
      <c r="A28" s="3" t="s">
        <v>449</v>
      </c>
    </row>
  </sheetData>
  <sheetProtection/>
  <mergeCells count="11">
    <mergeCell ref="G27:K27"/>
    <mergeCell ref="G26:K26"/>
    <mergeCell ref="A23:K23"/>
    <mergeCell ref="A24:K24"/>
    <mergeCell ref="D1:K1"/>
    <mergeCell ref="A8:B8"/>
    <mergeCell ref="D2:K2"/>
    <mergeCell ref="J7:K7"/>
    <mergeCell ref="G3:I3"/>
    <mergeCell ref="A25:K25"/>
    <mergeCell ref="A15:K15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38"/>
  <sheetViews>
    <sheetView zoomScale="85" zoomScaleNormal="85" zoomScalePageLayoutView="0" workbookViewId="0" topLeftCell="A16">
      <selection activeCell="I21" sqref="I21"/>
    </sheetView>
  </sheetViews>
  <sheetFormatPr defaultColWidth="8.796875" defaultRowHeight="14.25"/>
  <cols>
    <col min="1" max="1" width="17.3984375" style="44" customWidth="1"/>
    <col min="2" max="2" width="6.8984375" style="56" customWidth="1"/>
    <col min="3" max="3" width="9.59765625" style="38" customWidth="1"/>
    <col min="4" max="4" width="9.59765625" style="538" customWidth="1"/>
    <col min="5" max="5" width="9.59765625" style="38" customWidth="1"/>
    <col min="6" max="9" width="11.69921875" style="486" customWidth="1"/>
    <col min="10" max="10" width="9.59765625" style="485" customWidth="1"/>
    <col min="11" max="11" width="9.59765625" style="486" customWidth="1"/>
    <col min="12" max="16384" width="9" style="35" customWidth="1"/>
  </cols>
  <sheetData>
    <row r="1" spans="1:11" ht="24.75">
      <c r="A1" s="120" t="s">
        <v>411</v>
      </c>
      <c r="B1" s="120"/>
      <c r="D1" s="890" t="s">
        <v>412</v>
      </c>
      <c r="E1" s="890"/>
      <c r="F1" s="890"/>
      <c r="G1" s="890"/>
      <c r="H1" s="890"/>
      <c r="I1" s="890"/>
      <c r="J1" s="890"/>
      <c r="K1" s="890"/>
    </row>
    <row r="2" spans="4:11" ht="19.5">
      <c r="D2" s="891" t="s">
        <v>413</v>
      </c>
      <c r="E2" s="891"/>
      <c r="F2" s="891"/>
      <c r="G2" s="891"/>
      <c r="H2" s="891"/>
      <c r="I2" s="891"/>
      <c r="J2" s="891"/>
      <c r="K2" s="891"/>
    </row>
    <row r="3" spans="5:9" ht="27.75" customHeight="1">
      <c r="E3" s="119"/>
      <c r="F3" s="484" t="s">
        <v>414</v>
      </c>
      <c r="G3" s="894" t="s">
        <v>110</v>
      </c>
      <c r="H3" s="894"/>
      <c r="I3" s="894"/>
    </row>
    <row r="4" spans="1:11" s="544" customFormat="1" ht="16.5" customHeight="1">
      <c r="A4" s="539"/>
      <c r="B4" s="540"/>
      <c r="C4" s="539">
        <f>WEEKNUM(J7)</f>
        <v>40</v>
      </c>
      <c r="D4" s="541"/>
      <c r="E4" s="539"/>
      <c r="F4" s="542"/>
      <c r="G4" s="542"/>
      <c r="H4" s="542"/>
      <c r="I4" s="542"/>
      <c r="J4" s="543"/>
      <c r="K4" s="542"/>
    </row>
    <row r="5" spans="1:11" s="544" customFormat="1" ht="16.5" customHeight="1">
      <c r="A5" s="539"/>
      <c r="B5" s="540"/>
      <c r="C5" s="539"/>
      <c r="D5" s="545">
        <f>$J$7-3</f>
        <v>42636</v>
      </c>
      <c r="E5" s="545">
        <f>$J$7-1</f>
        <v>42638</v>
      </c>
      <c r="F5" s="545">
        <f>$J$7</f>
        <v>42639</v>
      </c>
      <c r="G5" s="545">
        <f>$J$7+1</f>
        <v>42640</v>
      </c>
      <c r="H5" s="545">
        <f>$J$7+1</f>
        <v>42640</v>
      </c>
      <c r="I5" s="545">
        <f>$J$7+1</f>
        <v>42640</v>
      </c>
      <c r="J5" s="545">
        <f>$J$7+3</f>
        <v>42642</v>
      </c>
      <c r="K5" s="545">
        <f>$J$7+4</f>
        <v>42643</v>
      </c>
    </row>
    <row r="6" spans="1:11" s="544" customFormat="1" ht="14.25" customHeight="1">
      <c r="A6" s="546"/>
      <c r="B6" s="546"/>
      <c r="C6" s="539"/>
      <c r="D6" s="547"/>
      <c r="E6" s="546"/>
      <c r="F6" s="545">
        <f>$J$7+1</f>
        <v>42640</v>
      </c>
      <c r="G6" s="545">
        <f>$J$7+1</f>
        <v>42640</v>
      </c>
      <c r="H6" s="545">
        <f>$J$7+1</f>
        <v>42640</v>
      </c>
      <c r="I6" s="545">
        <f>$J$7+2</f>
        <v>42641</v>
      </c>
      <c r="J6" s="548"/>
      <c r="K6" s="549"/>
    </row>
    <row r="7" spans="1:12" ht="15" customHeight="1">
      <c r="A7" s="176" t="s">
        <v>112</v>
      </c>
      <c r="B7" s="177"/>
      <c r="C7" s="177"/>
      <c r="D7" s="550"/>
      <c r="E7" s="177"/>
      <c r="F7" s="490"/>
      <c r="G7" s="491"/>
      <c r="H7" s="491"/>
      <c r="I7" s="492"/>
      <c r="J7" s="892">
        <v>42639</v>
      </c>
      <c r="K7" s="893"/>
      <c r="L7" s="225"/>
    </row>
    <row r="8" spans="1:11" ht="18" customHeight="1">
      <c r="A8" s="882" t="s">
        <v>0</v>
      </c>
      <c r="B8" s="883"/>
      <c r="C8" s="179" t="s">
        <v>1</v>
      </c>
      <c r="D8" s="551" t="s">
        <v>44</v>
      </c>
      <c r="E8" s="173" t="s">
        <v>26</v>
      </c>
      <c r="F8" s="493" t="s">
        <v>7</v>
      </c>
      <c r="G8" s="493" t="s">
        <v>2</v>
      </c>
      <c r="H8" s="494" t="s">
        <v>27</v>
      </c>
      <c r="I8" s="493" t="s">
        <v>48</v>
      </c>
      <c r="J8" s="495" t="s">
        <v>44</v>
      </c>
      <c r="K8" s="496" t="s">
        <v>26</v>
      </c>
    </row>
    <row r="9" spans="1:11" ht="12.75" customHeight="1">
      <c r="A9" s="431" t="s">
        <v>415</v>
      </c>
      <c r="B9" s="432" t="s">
        <v>416</v>
      </c>
      <c r="C9" s="433" t="s">
        <v>417</v>
      </c>
      <c r="D9" s="552" t="s">
        <v>25</v>
      </c>
      <c r="E9" s="423" t="s">
        <v>72</v>
      </c>
      <c r="F9" s="497" t="s">
        <v>95</v>
      </c>
      <c r="G9" s="497" t="s">
        <v>156</v>
      </c>
      <c r="H9" s="422" t="s">
        <v>418</v>
      </c>
      <c r="I9" s="497" t="s">
        <v>418</v>
      </c>
      <c r="J9" s="498" t="s">
        <v>123</v>
      </c>
      <c r="K9" s="499" t="s">
        <v>292</v>
      </c>
    </row>
    <row r="10" spans="1:12" s="107" customFormat="1" ht="12.75" customHeight="1">
      <c r="A10" s="155" t="s">
        <v>419</v>
      </c>
      <c r="B10" s="156" t="s">
        <v>420</v>
      </c>
      <c r="C10" s="224" t="s">
        <v>417</v>
      </c>
      <c r="D10" s="553" t="s">
        <v>418</v>
      </c>
      <c r="E10" s="77" t="s">
        <v>72</v>
      </c>
      <c r="F10" s="500" t="s">
        <v>57</v>
      </c>
      <c r="G10" s="500" t="s">
        <v>418</v>
      </c>
      <c r="H10" s="381" t="s">
        <v>156</v>
      </c>
      <c r="I10" s="500" t="s">
        <v>157</v>
      </c>
      <c r="J10" s="501" t="s">
        <v>418</v>
      </c>
      <c r="K10" s="502" t="s">
        <v>292</v>
      </c>
      <c r="L10" s="35"/>
    </row>
    <row r="11" spans="1:11" ht="12.75" customHeight="1" thickBot="1">
      <c r="A11" s="171" t="s">
        <v>421</v>
      </c>
      <c r="B11" s="181" t="s">
        <v>422</v>
      </c>
      <c r="C11" s="180" t="s">
        <v>423</v>
      </c>
      <c r="D11" s="554" t="s">
        <v>424</v>
      </c>
      <c r="E11" s="465" t="s">
        <v>268</v>
      </c>
      <c r="F11" s="503" t="s">
        <v>76</v>
      </c>
      <c r="G11" s="503" t="s">
        <v>376</v>
      </c>
      <c r="H11" s="504" t="s">
        <v>424</v>
      </c>
      <c r="I11" s="503" t="s">
        <v>424</v>
      </c>
      <c r="J11" s="505" t="s">
        <v>424</v>
      </c>
      <c r="K11" s="506" t="s">
        <v>339</v>
      </c>
    </row>
    <row r="12" spans="1:12" s="172" customFormat="1" ht="39.75" customHeight="1" thickTop="1">
      <c r="A12" s="517" t="s">
        <v>425</v>
      </c>
      <c r="B12" s="477" t="s">
        <v>426</v>
      </c>
      <c r="C12" s="555" t="str">
        <f>$C$4+204&amp;"E/W"</f>
        <v>244E/W</v>
      </c>
      <c r="D12" s="556">
        <f>$D$5</f>
        <v>42636</v>
      </c>
      <c r="E12" s="557">
        <f>$E$5-1</f>
        <v>42637</v>
      </c>
      <c r="F12" s="558" t="str">
        <f>TEXT($F$5,"m/dd")&amp;"-"&amp;TEXT($F$6,"dd")</f>
        <v>9/26-27</v>
      </c>
      <c r="G12" s="559" t="str">
        <f>TEXT($G$5,"m/dd")&amp;"-"&amp;TEXT($G$6,"dd")</f>
        <v>9/27-27</v>
      </c>
      <c r="H12" s="560"/>
      <c r="I12" s="561"/>
      <c r="J12" s="562">
        <f>$J$5</f>
        <v>42642</v>
      </c>
      <c r="K12" s="563">
        <f>$K$5</f>
        <v>42643</v>
      </c>
      <c r="L12" s="382"/>
    </row>
    <row r="13" spans="1:11" s="107" customFormat="1" ht="39.75" customHeight="1">
      <c r="A13" s="474" t="s">
        <v>427</v>
      </c>
      <c r="B13" s="67" t="s">
        <v>428</v>
      </c>
      <c r="C13" s="475" t="str">
        <f>$C$4+1599&amp;"E/W"</f>
        <v>1639E/W</v>
      </c>
      <c r="D13" s="564"/>
      <c r="E13" s="565">
        <f>$E$5-1</f>
        <v>42637</v>
      </c>
      <c r="F13" s="566" t="str">
        <f>TEXT($F$5,"m/dd")&amp;"-"&amp;TEXT($F$6-1,"dd")&amp;"                        南港C-3"</f>
        <v>9/26-26                        南港C-3</v>
      </c>
      <c r="G13" s="566"/>
      <c r="H13" s="567" t="str">
        <f>TEXT($H$5,"m/dd")&amp;"-"&amp;TEXT($H$6,"dd")</f>
        <v>9/27-27</v>
      </c>
      <c r="I13" s="568" t="str">
        <f>TEXT($I$5,"m/dd")&amp;"-"&amp;TEXT($I$6,"dd")</f>
        <v>9/27-28</v>
      </c>
      <c r="J13" s="569"/>
      <c r="K13" s="570">
        <f>$K$5</f>
        <v>42643</v>
      </c>
    </row>
    <row r="14" spans="1:11" ht="39.75" customHeight="1">
      <c r="A14" s="526" t="s">
        <v>429</v>
      </c>
      <c r="B14" s="527" t="s">
        <v>430</v>
      </c>
      <c r="C14" s="111" t="str">
        <f>$C$4+1599&amp;"E/W"</f>
        <v>1639E/W</v>
      </c>
      <c r="D14" s="571"/>
      <c r="E14" s="572">
        <f>$E$5+2</f>
        <v>42640</v>
      </c>
      <c r="F14" s="573" t="str">
        <f>TEXT($F$5+3,"m/dd")&amp;"-"&amp;TEXT($F$6+3,"dd")</f>
        <v>9/29-30</v>
      </c>
      <c r="G14" s="574" t="str">
        <f>TEXT($G$5+3,"m/dd")&amp;"-"&amp;TEXT($G$6+3,"dd")</f>
        <v>9/30-30</v>
      </c>
      <c r="H14" s="574"/>
      <c r="I14" s="575"/>
      <c r="J14" s="573"/>
      <c r="K14" s="575">
        <f>$K$5+3</f>
        <v>42646</v>
      </c>
    </row>
    <row r="15" spans="1:12" s="172" customFormat="1" ht="39.75" customHeight="1">
      <c r="A15" s="517" t="s">
        <v>431</v>
      </c>
      <c r="B15" s="477" t="s">
        <v>432</v>
      </c>
      <c r="C15" s="555" t="str">
        <f>$C$4+205&amp;"E/W"</f>
        <v>245E/W</v>
      </c>
      <c r="D15" s="556">
        <f>$D$5+7</f>
        <v>42643</v>
      </c>
      <c r="E15" s="557">
        <f>$E$5+6</f>
        <v>42644</v>
      </c>
      <c r="F15" s="558" t="str">
        <f>TEXT($F$5+7,"m/dd")&amp;"-"&amp;TEXT($F$6+7,"dd")</f>
        <v>10/03-04</v>
      </c>
      <c r="G15" s="559" t="str">
        <f>TEXT($G$5+7,"m/dd")&amp;"-"&amp;TEXT($G$6+7,"dd")</f>
        <v>10/04-04</v>
      </c>
      <c r="H15" s="560"/>
      <c r="I15" s="561"/>
      <c r="J15" s="562">
        <f>$J$5+7</f>
        <v>42649</v>
      </c>
      <c r="K15" s="563">
        <f>$K$5+7</f>
        <v>42650</v>
      </c>
      <c r="L15" s="382"/>
    </row>
    <row r="16" spans="1:11" s="107" customFormat="1" ht="39.75" customHeight="1">
      <c r="A16" s="474" t="s">
        <v>433</v>
      </c>
      <c r="B16" s="67" t="s">
        <v>428</v>
      </c>
      <c r="C16" s="475" t="str">
        <f>$C$4+1600&amp;"E/W"</f>
        <v>1640E/W</v>
      </c>
      <c r="D16" s="564"/>
      <c r="E16" s="565">
        <f>$E$5+6</f>
        <v>42644</v>
      </c>
      <c r="F16" s="566" t="str">
        <f>TEXT($F$5+7,"m/dd")&amp;"-"&amp;TEXT($F$6+6,"dd")&amp;"                        南港C-3"</f>
        <v>10/03-03                        南港C-3</v>
      </c>
      <c r="G16" s="566"/>
      <c r="H16" s="567" t="str">
        <f>TEXT($H$5+7,"m/dd")&amp;"-"&amp;TEXT($H$6+7,"dd")</f>
        <v>10/04-04</v>
      </c>
      <c r="I16" s="568" t="str">
        <f>TEXT($I$5+7,"m/dd")&amp;"-"&amp;TEXT($I$6+7,"dd")</f>
        <v>10/04-05</v>
      </c>
      <c r="J16" s="569"/>
      <c r="K16" s="570">
        <f>$K$5+7</f>
        <v>42650</v>
      </c>
    </row>
    <row r="17" spans="1:11" ht="39.75" customHeight="1">
      <c r="A17" s="526" t="s">
        <v>392</v>
      </c>
      <c r="B17" s="527" t="s">
        <v>356</v>
      </c>
      <c r="C17" s="111" t="str">
        <f>$C$4+1600&amp;"E/W"</f>
        <v>1640E/W</v>
      </c>
      <c r="D17" s="571"/>
      <c r="E17" s="572">
        <f>$E$5+9</f>
        <v>42647</v>
      </c>
      <c r="F17" s="573" t="str">
        <f>TEXT($F$5+10,"m/dd")&amp;"-"&amp;TEXT($F$6+10,"dd")</f>
        <v>10/06-07</v>
      </c>
      <c r="G17" s="574" t="str">
        <f>TEXT($G$5+10,"m/dd")&amp;"-"&amp;TEXT($G$6+10,"dd")</f>
        <v>10/07-07</v>
      </c>
      <c r="H17" s="574"/>
      <c r="I17" s="575"/>
      <c r="J17" s="573"/>
      <c r="K17" s="575">
        <f>$K$5+10</f>
        <v>42653</v>
      </c>
    </row>
    <row r="18" spans="1:12" s="172" customFormat="1" ht="39.75" customHeight="1">
      <c r="A18" s="517" t="s">
        <v>377</v>
      </c>
      <c r="B18" s="477" t="s">
        <v>351</v>
      </c>
      <c r="C18" s="555" t="str">
        <f>$C$4+206&amp;"E/W"</f>
        <v>246E/W</v>
      </c>
      <c r="D18" s="556">
        <f>$D$5+14</f>
        <v>42650</v>
      </c>
      <c r="E18" s="557">
        <f>$E$5+13</f>
        <v>42651</v>
      </c>
      <c r="F18" s="558" t="str">
        <f>TEXT($F$5+14,"m/dd")&amp;"-"&amp;TEXT($F$6+14,"dd")</f>
        <v>10/10-11</v>
      </c>
      <c r="G18" s="559" t="str">
        <f>TEXT($G$5+14,"m/dd")&amp;"-"&amp;TEXT($G$6+14,"dd")</f>
        <v>10/11-11</v>
      </c>
      <c r="H18" s="560"/>
      <c r="I18" s="561"/>
      <c r="J18" s="562">
        <f>$J$5+14</f>
        <v>42656</v>
      </c>
      <c r="K18" s="563">
        <f>$K$5+14</f>
        <v>42657</v>
      </c>
      <c r="L18" s="382"/>
    </row>
    <row r="19" spans="1:11" s="107" customFormat="1" ht="39.75" customHeight="1">
      <c r="A19" s="474" t="s">
        <v>357</v>
      </c>
      <c r="B19" s="67" t="s">
        <v>354</v>
      </c>
      <c r="C19" s="475" t="str">
        <f>$C$4+1601&amp;"E/W"</f>
        <v>1641E/W</v>
      </c>
      <c r="D19" s="564"/>
      <c r="E19" s="565">
        <f>$E$5+13</f>
        <v>42651</v>
      </c>
      <c r="F19" s="566" t="str">
        <f>TEXT($F$5+14,"m/dd")&amp;"-"&amp;TEXT($F$6+13,"dd")&amp;"                        南港C-3"</f>
        <v>10/10-10                        南港C-3</v>
      </c>
      <c r="G19" s="566"/>
      <c r="H19" s="567" t="str">
        <f>TEXT($H$5+14,"m/dd")&amp;"-"&amp;TEXT($H$6+14,"dd")</f>
        <v>10/11-11</v>
      </c>
      <c r="I19" s="568" t="str">
        <f>TEXT($I$5+14,"m/dd")&amp;"-"&amp;TEXT($I$6+14,"dd")</f>
        <v>10/11-12</v>
      </c>
      <c r="J19" s="569"/>
      <c r="K19" s="570">
        <f>$K$5+14</f>
        <v>42657</v>
      </c>
    </row>
    <row r="20" spans="1:11" ht="39.75" customHeight="1">
      <c r="A20" s="526" t="s">
        <v>392</v>
      </c>
      <c r="B20" s="527" t="s">
        <v>356</v>
      </c>
      <c r="C20" s="111" t="str">
        <f>$C$4+1601&amp;"E/W"</f>
        <v>1641E/W</v>
      </c>
      <c r="D20" s="571"/>
      <c r="E20" s="572">
        <f>$E$5+16</f>
        <v>42654</v>
      </c>
      <c r="F20" s="573" t="str">
        <f>TEXT($F$5+17,"m/dd")&amp;"-"&amp;TEXT($F$6+17,"dd")</f>
        <v>10/13-14</v>
      </c>
      <c r="G20" s="574" t="str">
        <f>TEXT($G$5+17,"m/dd")&amp;"-"&amp;TEXT($G$6+17,"dd")</f>
        <v>10/14-14</v>
      </c>
      <c r="H20" s="574"/>
      <c r="I20" s="575"/>
      <c r="J20" s="573"/>
      <c r="K20" s="575">
        <f>$K$5+17</f>
        <v>42660</v>
      </c>
    </row>
    <row r="21" spans="1:12" s="172" customFormat="1" ht="39.75" customHeight="1">
      <c r="A21" s="587" t="s">
        <v>377</v>
      </c>
      <c r="B21" s="80" t="s">
        <v>351</v>
      </c>
      <c r="C21" s="555" t="str">
        <f>$C$4+207&amp;"E/W"</f>
        <v>247E/W</v>
      </c>
      <c r="D21" s="556">
        <f>$D$5+21</f>
        <v>42657</v>
      </c>
      <c r="E21" s="557">
        <f>$E$5+20</f>
        <v>42658</v>
      </c>
      <c r="F21" s="558" t="str">
        <f>TEXT($F$5+21,"m/dd")&amp;"-"&amp;TEXT($F$6+21,"dd")</f>
        <v>10/17-18</v>
      </c>
      <c r="G21" s="559" t="str">
        <f>TEXT($G$5+21,"m/dd")&amp;"-"&amp;TEXT($G$6+21,"dd")</f>
        <v>10/18-18</v>
      </c>
      <c r="H21" s="560"/>
      <c r="I21" s="593" t="s">
        <v>437</v>
      </c>
      <c r="J21" s="591">
        <v>42657</v>
      </c>
      <c r="K21" s="592">
        <v>42658</v>
      </c>
      <c r="L21" s="382"/>
    </row>
    <row r="22" spans="1:11" s="107" customFormat="1" ht="39.75" customHeight="1">
      <c r="A22" s="584" t="s">
        <v>357</v>
      </c>
      <c r="B22" s="585" t="s">
        <v>354</v>
      </c>
      <c r="C22" s="586" t="str">
        <f>$C$4+1602&amp;"E/W"</f>
        <v>1642E/W</v>
      </c>
      <c r="D22" s="903" t="s">
        <v>436</v>
      </c>
      <c r="E22" s="904"/>
      <c r="F22" s="904"/>
      <c r="G22" s="904"/>
      <c r="H22" s="904"/>
      <c r="I22" s="904"/>
      <c r="J22" s="904"/>
      <c r="K22" s="905"/>
    </row>
    <row r="23" spans="1:11" ht="39.75" customHeight="1">
      <c r="A23" s="588" t="s">
        <v>392</v>
      </c>
      <c r="B23" s="589" t="s">
        <v>356</v>
      </c>
      <c r="C23" s="590" t="str">
        <f>$C$4+1602&amp;"E/W"</f>
        <v>1642E/W</v>
      </c>
      <c r="D23" s="571"/>
      <c r="E23" s="572">
        <f>$E$5+23</f>
        <v>42661</v>
      </c>
      <c r="F23" s="573" t="str">
        <f>TEXT($F$5+24,"m/dd")&amp;"-"&amp;TEXT($F$6+24,"dd")</f>
        <v>10/20-21</v>
      </c>
      <c r="G23" s="574" t="str">
        <f>TEXT($G$5+24,"m/dd")&amp;"-"&amp;TEXT($G$6+24,"dd")</f>
        <v>10/21-21</v>
      </c>
      <c r="H23" s="574"/>
      <c r="I23" s="575"/>
      <c r="J23" s="573"/>
      <c r="K23" s="575">
        <f>$K$5+24</f>
        <v>42667</v>
      </c>
    </row>
    <row r="24" spans="1:12" s="172" customFormat="1" ht="39.75" customHeight="1">
      <c r="A24" s="517" t="s">
        <v>377</v>
      </c>
      <c r="B24" s="477" t="s">
        <v>351</v>
      </c>
      <c r="C24" s="555" t="str">
        <f>$C$4+208&amp;"E/W"</f>
        <v>248E/W</v>
      </c>
      <c r="D24" s="556">
        <f>$D$5+28</f>
        <v>42664</v>
      </c>
      <c r="E24" s="557">
        <f>$E$5+27</f>
        <v>42665</v>
      </c>
      <c r="F24" s="558" t="str">
        <f>TEXT($F$5+28,"m/dd")&amp;"-"&amp;TEXT($F$6+28,"dd")</f>
        <v>10/24-25</v>
      </c>
      <c r="G24" s="559" t="str">
        <f>TEXT($G$5+28,"m/dd")&amp;"-"&amp;TEXT($G$6+28,"dd")</f>
        <v>10/25-25</v>
      </c>
      <c r="H24" s="560"/>
      <c r="I24" s="561"/>
      <c r="J24" s="562">
        <f>$J$5+28</f>
        <v>42670</v>
      </c>
      <c r="K24" s="563">
        <f>$K$5+28</f>
        <v>42671</v>
      </c>
      <c r="L24" s="382"/>
    </row>
    <row r="25" spans="1:11" s="107" customFormat="1" ht="39.75" customHeight="1">
      <c r="A25" s="474" t="s">
        <v>357</v>
      </c>
      <c r="B25" s="67" t="s">
        <v>354</v>
      </c>
      <c r="C25" s="475" t="str">
        <f>$C$4+1603&amp;"E/W"</f>
        <v>1643E/W</v>
      </c>
      <c r="D25" s="564"/>
      <c r="E25" s="565">
        <f>$E$5+27</f>
        <v>42665</v>
      </c>
      <c r="F25" s="566" t="str">
        <f>TEXT($F$5+28,"m/dd")&amp;"-"&amp;TEXT($F$6+27,"dd")&amp;"                        南港C-3"</f>
        <v>10/24-24                        南港C-3</v>
      </c>
      <c r="G25" s="566"/>
      <c r="H25" s="567" t="str">
        <f>TEXT($H$5+28,"m/dd")&amp;"-"&amp;TEXT($H$6+28,"dd")</f>
        <v>10/25-25</v>
      </c>
      <c r="I25" s="568" t="str">
        <f>TEXT($I$5+28,"m/dd")&amp;"-"&amp;TEXT($I$6+28,"dd")</f>
        <v>10/25-26</v>
      </c>
      <c r="J25" s="569"/>
      <c r="K25" s="570">
        <f>$K$5+28</f>
        <v>42671</v>
      </c>
    </row>
    <row r="26" spans="1:11" ht="39.75" customHeight="1">
      <c r="A26" s="526" t="s">
        <v>392</v>
      </c>
      <c r="B26" s="527" t="s">
        <v>356</v>
      </c>
      <c r="C26" s="111" t="str">
        <f>$C$4+1603&amp;"E/W"</f>
        <v>1643E/W</v>
      </c>
      <c r="D26" s="571"/>
      <c r="E26" s="572">
        <f>$E$5+30</f>
        <v>42668</v>
      </c>
      <c r="F26" s="573" t="str">
        <f>TEXT($F$5+31,"m/dd")&amp;"-"&amp;TEXT($F$6+31,"dd")</f>
        <v>10/27-28</v>
      </c>
      <c r="G26" s="574" t="str">
        <f>TEXT($G$5+31,"m/dd")&amp;"-"&amp;TEXT($G$6+31,"dd")</f>
        <v>10/28-28</v>
      </c>
      <c r="H26" s="574"/>
      <c r="I26" s="575"/>
      <c r="J26" s="573"/>
      <c r="K26" s="575">
        <f>$K$5+31</f>
        <v>42674</v>
      </c>
    </row>
    <row r="27" spans="1:11" s="471" customFormat="1" ht="19.5" customHeight="1">
      <c r="A27" s="895" t="s">
        <v>338</v>
      </c>
      <c r="B27" s="895"/>
      <c r="C27" s="895"/>
      <c r="D27" s="895"/>
      <c r="E27" s="895"/>
      <c r="F27" s="895"/>
      <c r="G27" s="895"/>
      <c r="H27" s="895"/>
      <c r="I27" s="895"/>
      <c r="J27" s="895"/>
      <c r="K27" s="895"/>
    </row>
    <row r="28" spans="1:11" ht="17.25" customHeight="1">
      <c r="A28" s="113"/>
      <c r="B28" s="113"/>
      <c r="C28" s="113"/>
      <c r="D28" s="576"/>
      <c r="E28" s="113"/>
      <c r="F28" s="507"/>
      <c r="G28" s="507"/>
      <c r="H28" s="507"/>
      <c r="I28" s="507"/>
      <c r="J28" s="507"/>
      <c r="K28" s="508"/>
    </row>
    <row r="29" spans="1:11" s="205" customFormat="1" ht="14.25" thickBot="1">
      <c r="A29" s="273" t="s">
        <v>128</v>
      </c>
      <c r="B29" s="274" t="s">
        <v>129</v>
      </c>
      <c r="C29" s="275"/>
      <c r="D29" s="577" t="s">
        <v>130</v>
      </c>
      <c r="E29" s="274" t="s">
        <v>131</v>
      </c>
      <c r="F29" s="509"/>
      <c r="G29" s="509"/>
      <c r="H29" s="509"/>
      <c r="I29" s="509"/>
      <c r="J29" s="509"/>
      <c r="K29" s="510"/>
    </row>
    <row r="30" spans="1:11" s="205" customFormat="1" ht="14.25" thickTop="1">
      <c r="A30" s="277" t="s">
        <v>142</v>
      </c>
      <c r="B30" s="238" t="s">
        <v>363</v>
      </c>
      <c r="C30" s="278"/>
      <c r="D30" s="578" t="s">
        <v>143</v>
      </c>
      <c r="E30" s="238" t="s">
        <v>144</v>
      </c>
      <c r="F30" s="511"/>
      <c r="G30" s="511"/>
      <c r="H30" s="511"/>
      <c r="I30" s="512"/>
      <c r="J30" s="513" t="s">
        <v>202</v>
      </c>
      <c r="K30" s="512"/>
    </row>
    <row r="31" spans="1:11" s="205" customFormat="1" ht="13.5">
      <c r="A31" s="280"/>
      <c r="B31" s="281" t="s">
        <v>366</v>
      </c>
      <c r="C31" s="282"/>
      <c r="D31" s="579" t="s">
        <v>312</v>
      </c>
      <c r="E31" s="281" t="s">
        <v>313</v>
      </c>
      <c r="F31" s="514"/>
      <c r="G31" s="514"/>
      <c r="H31" s="514"/>
      <c r="I31" s="515"/>
      <c r="J31" s="516" t="s">
        <v>203</v>
      </c>
      <c r="K31" s="515"/>
    </row>
    <row r="32" spans="1:11" s="205" customFormat="1" ht="13.5">
      <c r="A32" s="283" t="s">
        <v>145</v>
      </c>
      <c r="B32" s="281" t="s">
        <v>363</v>
      </c>
      <c r="C32" s="282"/>
      <c r="D32" s="579" t="s">
        <v>146</v>
      </c>
      <c r="E32" s="281" t="s">
        <v>147</v>
      </c>
      <c r="F32" s="514"/>
      <c r="G32" s="514"/>
      <c r="H32" s="514"/>
      <c r="I32" s="515"/>
      <c r="J32" s="516" t="s">
        <v>201</v>
      </c>
      <c r="K32" s="515"/>
    </row>
    <row r="33" spans="1:10" ht="14.25">
      <c r="A33" s="113"/>
      <c r="B33" s="113"/>
      <c r="C33" s="113"/>
      <c r="D33" s="576"/>
      <c r="E33" s="113"/>
      <c r="F33" s="507"/>
      <c r="G33" s="507"/>
      <c r="H33" s="507"/>
      <c r="I33" s="507"/>
      <c r="J33" s="507"/>
    </row>
    <row r="34" spans="1:11" s="107" customFormat="1" ht="24.75" customHeight="1">
      <c r="A34" s="898" t="s">
        <v>46</v>
      </c>
      <c r="B34" s="898"/>
      <c r="C34" s="898"/>
      <c r="D34" s="898"/>
      <c r="E34" s="898"/>
      <c r="F34" s="898"/>
      <c r="G34" s="898"/>
      <c r="H34" s="898"/>
      <c r="I34" s="898"/>
      <c r="J34" s="898"/>
      <c r="K34" s="898"/>
    </row>
    <row r="35" spans="1:11" ht="15.75" customHeight="1">
      <c r="A35" s="881" t="s">
        <v>47</v>
      </c>
      <c r="B35" s="881"/>
      <c r="C35" s="881"/>
      <c r="D35" s="881"/>
      <c r="E35" s="881"/>
      <c r="F35" s="881"/>
      <c r="G35" s="881"/>
      <c r="H35" s="881"/>
      <c r="I35" s="881"/>
      <c r="J35" s="881"/>
      <c r="K35" s="881"/>
    </row>
    <row r="36" spans="1:11" ht="15.75" customHeight="1">
      <c r="A36" s="881" t="s">
        <v>54</v>
      </c>
      <c r="B36" s="881"/>
      <c r="C36" s="881"/>
      <c r="D36" s="881"/>
      <c r="E36" s="881"/>
      <c r="F36" s="881"/>
      <c r="G36" s="881"/>
      <c r="H36" s="881"/>
      <c r="I36" s="881"/>
      <c r="J36" s="881"/>
      <c r="K36" s="881"/>
    </row>
    <row r="37" spans="1:11" ht="56.25" customHeight="1">
      <c r="A37" s="899" t="s">
        <v>75</v>
      </c>
      <c r="B37" s="899"/>
      <c r="C37" s="899"/>
      <c r="D37" s="899"/>
      <c r="E37" s="899"/>
      <c r="G37" s="900" t="s">
        <v>92</v>
      </c>
      <c r="H37" s="900"/>
      <c r="I37" s="900"/>
      <c r="J37" s="900"/>
      <c r="K37" s="900"/>
    </row>
    <row r="38" spans="1:11" ht="36" customHeight="1">
      <c r="A38" s="901" t="s">
        <v>71</v>
      </c>
      <c r="B38" s="901"/>
      <c r="C38" s="901"/>
      <c r="D38" s="901"/>
      <c r="E38" s="901"/>
      <c r="G38" s="902" t="s">
        <v>191</v>
      </c>
      <c r="H38" s="902"/>
      <c r="I38" s="902"/>
      <c r="J38" s="902"/>
      <c r="K38" s="902"/>
    </row>
  </sheetData>
  <sheetProtection/>
  <mergeCells count="14">
    <mergeCell ref="D1:K1"/>
    <mergeCell ref="D2:K2"/>
    <mergeCell ref="G3:I3"/>
    <mergeCell ref="J7:K7"/>
    <mergeCell ref="A8:B8"/>
    <mergeCell ref="A27:K27"/>
    <mergeCell ref="D22:K22"/>
    <mergeCell ref="A34:K34"/>
    <mergeCell ref="A35:K35"/>
    <mergeCell ref="A36:K36"/>
    <mergeCell ref="A37:E37"/>
    <mergeCell ref="G37:K37"/>
    <mergeCell ref="A38:E38"/>
    <mergeCell ref="G38:K38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Y36"/>
  <sheetViews>
    <sheetView zoomScale="80" zoomScaleNormal="80" zoomScalePageLayoutView="0" workbookViewId="0" topLeftCell="A1">
      <selection activeCell="D16" sqref="D16"/>
    </sheetView>
  </sheetViews>
  <sheetFormatPr defaultColWidth="8.796875" defaultRowHeight="14.25"/>
  <cols>
    <col min="1" max="1" width="26.5" style="51" customWidth="1"/>
    <col min="2" max="2" width="6.59765625" style="97" customWidth="1"/>
    <col min="3" max="3" width="14.59765625" style="52" customWidth="1"/>
    <col min="4" max="5" width="11.59765625" style="52" customWidth="1"/>
    <col min="6" max="8" width="15.59765625" style="52" customWidth="1"/>
    <col min="9" max="10" width="11.59765625" style="52" customWidth="1"/>
    <col min="11" max="11" width="5.5" style="349" customWidth="1"/>
    <col min="12" max="12" width="7.09765625" style="52" customWidth="1"/>
    <col min="13" max="16384" width="9" style="55" customWidth="1"/>
  </cols>
  <sheetData>
    <row r="1" spans="1:12" ht="24" customHeight="1">
      <c r="A1" s="87"/>
      <c r="B1" s="151"/>
      <c r="C1" s="913" t="s">
        <v>152</v>
      </c>
      <c r="D1" s="913"/>
      <c r="E1" s="913"/>
      <c r="F1" s="913"/>
      <c r="G1" s="913"/>
      <c r="H1" s="913"/>
      <c r="I1" s="913"/>
      <c r="J1" s="913"/>
      <c r="K1" s="341"/>
      <c r="L1" s="87"/>
    </row>
    <row r="2" spans="1:12" ht="24" customHeight="1">
      <c r="A2" s="146" t="s">
        <v>86</v>
      </c>
      <c r="B2" s="152"/>
      <c r="C2" s="914" t="s">
        <v>103</v>
      </c>
      <c r="D2" s="914"/>
      <c r="E2" s="914"/>
      <c r="F2" s="914"/>
      <c r="G2" s="914"/>
      <c r="H2" s="914"/>
      <c r="I2" s="914"/>
      <c r="J2" s="914"/>
      <c r="K2" s="342"/>
      <c r="L2" s="51"/>
    </row>
    <row r="3" spans="1:12" ht="17.25" customHeight="1">
      <c r="A3" s="54"/>
      <c r="B3" s="54"/>
      <c r="C3" s="54"/>
      <c r="E3" s="106"/>
      <c r="F3" s="5" t="s">
        <v>68</v>
      </c>
      <c r="G3" s="208" t="s">
        <v>59</v>
      </c>
      <c r="H3" s="208"/>
      <c r="I3" s="54"/>
      <c r="J3" s="54"/>
      <c r="K3" s="343"/>
      <c r="L3" s="51"/>
    </row>
    <row r="4" spans="1:12" ht="18.75" customHeight="1">
      <c r="A4" s="55"/>
      <c r="B4" s="88"/>
      <c r="C4" s="55"/>
      <c r="G4" s="89"/>
      <c r="H4" s="54"/>
      <c r="K4" s="344"/>
      <c r="L4" s="55"/>
    </row>
    <row r="5" spans="1:12" ht="12.75" customHeight="1">
      <c r="A5" s="124" t="s">
        <v>98</v>
      </c>
      <c r="B5" s="91"/>
      <c r="D5" s="51"/>
      <c r="E5" s="51"/>
      <c r="F5" s="51"/>
      <c r="G5" s="51"/>
      <c r="H5" s="51"/>
      <c r="I5" s="915">
        <v>43248</v>
      </c>
      <c r="J5" s="915"/>
      <c r="K5" s="345"/>
      <c r="L5" s="51"/>
    </row>
    <row r="6" spans="1:12" s="86" customFormat="1" ht="14.25">
      <c r="A6" s="916" t="s">
        <v>60</v>
      </c>
      <c r="B6" s="917"/>
      <c r="C6" s="125" t="s">
        <v>61</v>
      </c>
      <c r="D6" s="128" t="s">
        <v>49</v>
      </c>
      <c r="E6" s="129" t="s">
        <v>11</v>
      </c>
      <c r="F6" s="149" t="s">
        <v>5</v>
      </c>
      <c r="G6" s="130" t="s">
        <v>3</v>
      </c>
      <c r="H6" s="131" t="s">
        <v>4</v>
      </c>
      <c r="I6" s="132" t="s">
        <v>55</v>
      </c>
      <c r="J6" s="133" t="s">
        <v>11</v>
      </c>
      <c r="K6" s="346"/>
      <c r="L6" s="85"/>
    </row>
    <row r="7" spans="1:13" s="94" customFormat="1" ht="14.25">
      <c r="A7" s="528" t="s">
        <v>265</v>
      </c>
      <c r="B7" s="80" t="s">
        <v>270</v>
      </c>
      <c r="C7" s="213" t="s">
        <v>267</v>
      </c>
      <c r="D7" s="214"/>
      <c r="E7" s="215" t="s">
        <v>109</v>
      </c>
      <c r="F7" s="360"/>
      <c r="G7" s="299" t="s">
        <v>271</v>
      </c>
      <c r="H7" s="301" t="s">
        <v>272</v>
      </c>
      <c r="I7" s="214"/>
      <c r="J7" s="217" t="s">
        <v>273</v>
      </c>
      <c r="K7" s="49"/>
      <c r="L7" s="49"/>
      <c r="M7" s="236"/>
    </row>
    <row r="8" spans="1:13" s="94" customFormat="1" ht="14.25">
      <c r="A8" s="534" t="s">
        <v>405</v>
      </c>
      <c r="B8" s="477" t="s">
        <v>274</v>
      </c>
      <c r="C8" s="126" t="s">
        <v>267</v>
      </c>
      <c r="D8" s="214"/>
      <c r="E8" s="215" t="s">
        <v>72</v>
      </c>
      <c r="F8" s="360"/>
      <c r="G8" s="299" t="s">
        <v>74</v>
      </c>
      <c r="H8" s="301" t="s">
        <v>74</v>
      </c>
      <c r="I8" s="214"/>
      <c r="J8" s="217" t="s">
        <v>492</v>
      </c>
      <c r="K8" s="49"/>
      <c r="L8" s="49"/>
      <c r="M8" s="236"/>
    </row>
    <row r="9" spans="1:13" s="94" customFormat="1" ht="21">
      <c r="A9" s="535" t="s">
        <v>265</v>
      </c>
      <c r="B9" s="477" t="s">
        <v>276</v>
      </c>
      <c r="C9" s="126" t="s">
        <v>267</v>
      </c>
      <c r="D9" s="214"/>
      <c r="E9" s="215" t="s">
        <v>277</v>
      </c>
      <c r="F9" s="360" t="s">
        <v>391</v>
      </c>
      <c r="G9" s="299"/>
      <c r="H9" s="301"/>
      <c r="I9" s="214"/>
      <c r="J9" s="383" t="s">
        <v>390</v>
      </c>
      <c r="K9" s="49"/>
      <c r="L9" s="49"/>
      <c r="M9" s="236"/>
    </row>
    <row r="10" spans="1:12" s="94" customFormat="1" ht="14.25">
      <c r="A10" s="529" t="s">
        <v>399</v>
      </c>
      <c r="B10" s="78" t="s">
        <v>261</v>
      </c>
      <c r="C10" s="126" t="s">
        <v>262</v>
      </c>
      <c r="D10" s="134" t="s">
        <v>45</v>
      </c>
      <c r="E10" s="135" t="s">
        <v>263</v>
      </c>
      <c r="F10" s="150" t="s">
        <v>263</v>
      </c>
      <c r="G10" s="136" t="s">
        <v>88</v>
      </c>
      <c r="H10" s="135" t="s">
        <v>24</v>
      </c>
      <c r="I10" s="134" t="s">
        <v>121</v>
      </c>
      <c r="J10" s="137" t="s">
        <v>263</v>
      </c>
      <c r="K10" s="49"/>
      <c r="L10" s="49"/>
    </row>
    <row r="11" spans="1:12" s="95" customFormat="1" ht="12.75" customHeight="1">
      <c r="A11" s="530" t="s">
        <v>64</v>
      </c>
      <c r="B11" s="80" t="s">
        <v>80</v>
      </c>
      <c r="C11" s="213" t="s">
        <v>17</v>
      </c>
      <c r="D11" s="214" t="s">
        <v>45</v>
      </c>
      <c r="E11" s="215" t="s">
        <v>165</v>
      </c>
      <c r="F11" s="150" t="s">
        <v>51</v>
      </c>
      <c r="G11" s="216" t="s">
        <v>154</v>
      </c>
      <c r="H11" s="215" t="s">
        <v>155</v>
      </c>
      <c r="I11" s="214" t="s">
        <v>220</v>
      </c>
      <c r="J11" s="217" t="s">
        <v>160</v>
      </c>
      <c r="K11" s="339"/>
      <c r="L11" s="93"/>
    </row>
    <row r="12" spans="1:13" s="94" customFormat="1" ht="14.25">
      <c r="A12" s="531" t="s">
        <v>400</v>
      </c>
      <c r="B12" s="67" t="s">
        <v>295</v>
      </c>
      <c r="C12" s="127" t="s">
        <v>17</v>
      </c>
      <c r="D12" s="138" t="s">
        <v>56</v>
      </c>
      <c r="E12" s="139" t="s">
        <v>45</v>
      </c>
      <c r="F12" s="197" t="s">
        <v>56</v>
      </c>
      <c r="G12" s="140" t="s">
        <v>24</v>
      </c>
      <c r="H12" s="139" t="s">
        <v>50</v>
      </c>
      <c r="I12" s="222"/>
      <c r="J12" s="139" t="s">
        <v>320</v>
      </c>
      <c r="K12" s="49"/>
      <c r="L12" s="49"/>
      <c r="M12" s="236"/>
    </row>
    <row r="13" spans="1:13" s="94" customFormat="1" ht="14.25">
      <c r="A13" s="530" t="s">
        <v>403</v>
      </c>
      <c r="B13" s="80" t="s">
        <v>266</v>
      </c>
      <c r="C13" s="126" t="s">
        <v>267</v>
      </c>
      <c r="D13" s="214"/>
      <c r="E13" s="215" t="s">
        <v>268</v>
      </c>
      <c r="F13" s="360"/>
      <c r="G13" s="299" t="s">
        <v>76</v>
      </c>
      <c r="H13" s="301" t="s">
        <v>334</v>
      </c>
      <c r="I13" s="214"/>
      <c r="J13" s="217" t="s">
        <v>335</v>
      </c>
      <c r="K13" s="368"/>
      <c r="L13" s="49"/>
      <c r="M13" s="236"/>
    </row>
    <row r="14" spans="1:13" s="94" customFormat="1" ht="14.25">
      <c r="A14" s="530" t="s">
        <v>399</v>
      </c>
      <c r="B14" s="80" t="s">
        <v>275</v>
      </c>
      <c r="C14" s="126" t="s">
        <v>267</v>
      </c>
      <c r="D14" s="214"/>
      <c r="E14" s="215" t="s">
        <v>268</v>
      </c>
      <c r="F14" s="360" t="s">
        <v>317</v>
      </c>
      <c r="G14" s="299"/>
      <c r="H14" s="301"/>
      <c r="I14" s="214"/>
      <c r="J14" s="217" t="s">
        <v>269</v>
      </c>
      <c r="K14" s="49"/>
      <c r="L14" s="49"/>
      <c r="M14" s="236"/>
    </row>
    <row r="15" spans="1:12" s="95" customFormat="1" ht="15">
      <c r="A15" s="532" t="s">
        <v>401</v>
      </c>
      <c r="B15" s="73" t="s">
        <v>278</v>
      </c>
      <c r="C15" s="126" t="s">
        <v>279</v>
      </c>
      <c r="D15" s="302" t="s">
        <v>280</v>
      </c>
      <c r="E15" s="303" t="s">
        <v>20</v>
      </c>
      <c r="F15" s="304" t="s">
        <v>280</v>
      </c>
      <c r="G15" s="305" t="s">
        <v>84</v>
      </c>
      <c r="H15" s="303" t="s">
        <v>81</v>
      </c>
      <c r="I15" s="302" t="s">
        <v>280</v>
      </c>
      <c r="J15" s="306" t="s">
        <v>281</v>
      </c>
      <c r="K15" s="49"/>
      <c r="L15" s="93"/>
    </row>
    <row r="16" spans="1:12" s="95" customFormat="1" ht="15.75" thickBot="1">
      <c r="A16" s="533" t="s">
        <v>401</v>
      </c>
      <c r="B16" s="361" t="s">
        <v>282</v>
      </c>
      <c r="C16" s="362" t="s">
        <v>283</v>
      </c>
      <c r="D16" s="363" t="s">
        <v>284</v>
      </c>
      <c r="E16" s="364" t="s">
        <v>25</v>
      </c>
      <c r="F16" s="365" t="s">
        <v>84</v>
      </c>
      <c r="G16" s="366" t="s">
        <v>284</v>
      </c>
      <c r="H16" s="364" t="s">
        <v>284</v>
      </c>
      <c r="I16" s="363" t="s">
        <v>284</v>
      </c>
      <c r="J16" s="367" t="s">
        <v>281</v>
      </c>
      <c r="K16" s="49"/>
      <c r="L16" s="93"/>
    </row>
    <row r="17" spans="1:12" s="94" customFormat="1" ht="24.75" thickTop="1">
      <c r="A17" s="746" t="s">
        <v>595</v>
      </c>
      <c r="B17" s="747" t="s">
        <v>80</v>
      </c>
      <c r="C17" s="748" t="s">
        <v>498</v>
      </c>
      <c r="D17" s="749" t="s">
        <v>56</v>
      </c>
      <c r="E17" s="750" t="s">
        <v>56</v>
      </c>
      <c r="F17" s="751" t="s">
        <v>592</v>
      </c>
      <c r="G17" s="752" t="s">
        <v>593</v>
      </c>
      <c r="H17" s="753" t="s">
        <v>594</v>
      </c>
      <c r="I17" s="754" t="s">
        <v>560</v>
      </c>
      <c r="J17" s="750" t="s">
        <v>56</v>
      </c>
      <c r="K17" s="96"/>
      <c r="L17" s="96"/>
    </row>
    <row r="18" spans="1:12" s="95" customFormat="1" ht="17.25" customHeight="1">
      <c r="A18" s="763" t="s">
        <v>471</v>
      </c>
      <c r="B18" s="713" t="s">
        <v>295</v>
      </c>
      <c r="C18" s="764" t="s">
        <v>508</v>
      </c>
      <c r="D18" s="771" t="s">
        <v>56</v>
      </c>
      <c r="E18" s="766" t="s">
        <v>506</v>
      </c>
      <c r="F18" s="767" t="s">
        <v>56</v>
      </c>
      <c r="G18" s="768" t="s">
        <v>510</v>
      </c>
      <c r="H18" s="772" t="s">
        <v>502</v>
      </c>
      <c r="I18" s="773" t="s">
        <v>56</v>
      </c>
      <c r="J18" s="774" t="s">
        <v>505</v>
      </c>
      <c r="K18" s="99"/>
      <c r="L18" s="99"/>
    </row>
    <row r="19" spans="1:12" s="94" customFormat="1" ht="17.25" customHeight="1">
      <c r="A19" s="746" t="s">
        <v>499</v>
      </c>
      <c r="B19" s="747" t="s">
        <v>266</v>
      </c>
      <c r="C19" s="748" t="s">
        <v>557</v>
      </c>
      <c r="D19" s="754"/>
      <c r="E19" s="750" t="s">
        <v>551</v>
      </c>
      <c r="F19" s="755"/>
      <c r="G19" s="752" t="s">
        <v>501</v>
      </c>
      <c r="H19" s="750" t="s">
        <v>511</v>
      </c>
      <c r="I19" s="756"/>
      <c r="J19" s="750" t="s">
        <v>552</v>
      </c>
      <c r="K19" s="96"/>
      <c r="L19" s="96"/>
    </row>
    <row r="20" spans="1:12" s="95" customFormat="1" ht="15">
      <c r="A20" s="746" t="s">
        <v>491</v>
      </c>
      <c r="B20" s="703" t="s">
        <v>275</v>
      </c>
      <c r="C20" s="748" t="s">
        <v>553</v>
      </c>
      <c r="D20" s="757" t="s">
        <v>56</v>
      </c>
      <c r="E20" s="758" t="s">
        <v>551</v>
      </c>
      <c r="F20" s="759" t="s">
        <v>503</v>
      </c>
      <c r="G20" s="760"/>
      <c r="H20" s="761" t="s">
        <v>56</v>
      </c>
      <c r="I20" s="762" t="s">
        <v>56</v>
      </c>
      <c r="J20" s="750" t="s">
        <v>552</v>
      </c>
      <c r="K20" s="99"/>
      <c r="L20" s="99"/>
    </row>
    <row r="21" spans="1:12" s="94" customFormat="1" ht="18" customHeight="1">
      <c r="A21" s="763" t="s">
        <v>584</v>
      </c>
      <c r="B21" s="713" t="s">
        <v>278</v>
      </c>
      <c r="C21" s="764" t="s">
        <v>540</v>
      </c>
      <c r="D21" s="765" t="s">
        <v>56</v>
      </c>
      <c r="E21" s="766" t="s">
        <v>507</v>
      </c>
      <c r="F21" s="767" t="s">
        <v>56</v>
      </c>
      <c r="G21" s="768" t="s">
        <v>554</v>
      </c>
      <c r="H21" s="769" t="s">
        <v>555</v>
      </c>
      <c r="I21" s="770" t="s">
        <v>56</v>
      </c>
      <c r="J21" s="766" t="s">
        <v>586</v>
      </c>
      <c r="K21" s="96"/>
      <c r="L21" s="96"/>
    </row>
    <row r="22" spans="1:12" s="94" customFormat="1" ht="16.5" customHeight="1">
      <c r="A22" s="775" t="s">
        <v>472</v>
      </c>
      <c r="B22" s="738" t="s">
        <v>282</v>
      </c>
      <c r="C22" s="776" t="s">
        <v>540</v>
      </c>
      <c r="D22" s="777" t="s">
        <v>56</v>
      </c>
      <c r="E22" s="778" t="s">
        <v>504</v>
      </c>
      <c r="F22" s="779" t="s">
        <v>554</v>
      </c>
      <c r="G22" s="780" t="s">
        <v>56</v>
      </c>
      <c r="H22" s="781" t="s">
        <v>56</v>
      </c>
      <c r="I22" s="782" t="s">
        <v>56</v>
      </c>
      <c r="J22" s="783" t="s">
        <v>550</v>
      </c>
      <c r="K22" s="96"/>
      <c r="L22" s="96"/>
    </row>
    <row r="23" spans="1:12" s="94" customFormat="1" ht="17.25" customHeight="1">
      <c r="A23" s="842" t="s">
        <v>482</v>
      </c>
      <c r="B23" s="843" t="s">
        <v>270</v>
      </c>
      <c r="C23" s="844" t="s">
        <v>581</v>
      </c>
      <c r="D23" s="844" t="s">
        <v>56</v>
      </c>
      <c r="E23" s="845" t="s">
        <v>520</v>
      </c>
      <c r="F23" s="846" t="s">
        <v>56</v>
      </c>
      <c r="G23" s="847" t="s">
        <v>582</v>
      </c>
      <c r="H23" s="848" t="s">
        <v>577</v>
      </c>
      <c r="I23" s="849" t="s">
        <v>56</v>
      </c>
      <c r="J23" s="850" t="s">
        <v>569</v>
      </c>
      <c r="K23" s="340"/>
      <c r="L23" s="96"/>
    </row>
    <row r="24" spans="1:12" s="94" customFormat="1" ht="19.5" customHeight="1">
      <c r="A24" s="922"/>
      <c r="B24" s="922"/>
      <c r="C24" s="922"/>
      <c r="D24" s="922"/>
      <c r="E24" s="922"/>
      <c r="F24" s="922"/>
      <c r="G24" s="922"/>
      <c r="H24" s="922"/>
      <c r="I24" s="922"/>
      <c r="J24" s="922"/>
      <c r="K24" s="340"/>
      <c r="L24" s="96"/>
    </row>
    <row r="25" spans="1:12" s="94" customFormat="1" ht="15" thickBot="1">
      <c r="A25" s="239" t="s">
        <v>296</v>
      </c>
      <c r="B25" s="240" t="s">
        <v>297</v>
      </c>
      <c r="C25" s="241"/>
      <c r="D25" s="239" t="s">
        <v>298</v>
      </c>
      <c r="E25" s="241"/>
      <c r="F25" s="240" t="s">
        <v>299</v>
      </c>
      <c r="G25" s="242"/>
      <c r="H25" s="204"/>
      <c r="I25" s="242"/>
      <c r="J25" s="241"/>
      <c r="K25" s="96"/>
      <c r="L25" s="96"/>
    </row>
    <row r="26" spans="1:12" s="94" customFormat="1" ht="53.25" customHeight="1" thickTop="1">
      <c r="A26" s="918" t="s">
        <v>132</v>
      </c>
      <c r="B26" s="920" t="s">
        <v>494</v>
      </c>
      <c r="C26" s="921"/>
      <c r="D26" s="925" t="s">
        <v>195</v>
      </c>
      <c r="E26" s="926"/>
      <c r="F26" s="265" t="s">
        <v>215</v>
      </c>
      <c r="G26" s="266"/>
      <c r="H26" s="293"/>
      <c r="I26" s="247" t="s">
        <v>199</v>
      </c>
      <c r="J26" s="248"/>
      <c r="K26" s="96"/>
      <c r="L26" s="96"/>
    </row>
    <row r="27" spans="1:11" s="205" customFormat="1" ht="29.25" customHeight="1">
      <c r="A27" s="919"/>
      <c r="B27" s="923" t="s">
        <v>493</v>
      </c>
      <c r="C27" s="924"/>
      <c r="D27" s="929" t="s">
        <v>194</v>
      </c>
      <c r="E27" s="930"/>
      <c r="F27" s="927" t="s">
        <v>213</v>
      </c>
      <c r="G27" s="928"/>
      <c r="H27" s="928"/>
      <c r="I27" s="454" t="s">
        <v>326</v>
      </c>
      <c r="J27" s="453"/>
      <c r="K27" s="451"/>
    </row>
    <row r="28" spans="1:12" s="94" customFormat="1" ht="32.25" customHeight="1">
      <c r="A28" s="911" t="s">
        <v>127</v>
      </c>
      <c r="B28" s="909" t="s">
        <v>221</v>
      </c>
      <c r="C28" s="910"/>
      <c r="D28" s="938" t="s">
        <v>388</v>
      </c>
      <c r="E28" s="939"/>
      <c r="F28" s="932" t="s">
        <v>386</v>
      </c>
      <c r="G28" s="936"/>
      <c r="H28" s="937"/>
      <c r="I28" s="524" t="s">
        <v>385</v>
      </c>
      <c r="J28" s="450"/>
      <c r="K28" s="452"/>
      <c r="L28" s="96"/>
    </row>
    <row r="29" spans="1:12" s="94" customFormat="1" ht="31.5" customHeight="1">
      <c r="A29" s="912"/>
      <c r="B29" s="909" t="s">
        <v>300</v>
      </c>
      <c r="C29" s="910"/>
      <c r="D29" s="252" t="s">
        <v>324</v>
      </c>
      <c r="E29" s="253"/>
      <c r="F29" s="932" t="s">
        <v>325</v>
      </c>
      <c r="G29" s="933"/>
      <c r="H29" s="934"/>
      <c r="I29" s="449" t="s">
        <v>323</v>
      </c>
      <c r="J29" s="254"/>
      <c r="K29" s="96"/>
      <c r="L29" s="96"/>
    </row>
    <row r="30" spans="1:12" s="94" customFormat="1" ht="16.5" customHeight="1">
      <c r="A30" s="439"/>
      <c r="B30" s="202"/>
      <c r="C30" s="203"/>
      <c r="D30" s="203"/>
      <c r="E30" s="99"/>
      <c r="F30" s="99"/>
      <c r="G30" s="99"/>
      <c r="H30" s="203"/>
      <c r="I30" s="203"/>
      <c r="J30" s="112"/>
      <c r="K30" s="96"/>
      <c r="L30" s="96"/>
    </row>
    <row r="31" spans="1:12" s="94" customFormat="1" ht="18.75">
      <c r="A31" s="931" t="s">
        <v>153</v>
      </c>
      <c r="B31" s="931"/>
      <c r="C31" s="931"/>
      <c r="D31" s="931"/>
      <c r="E31" s="931"/>
      <c r="F31" s="931"/>
      <c r="G31" s="931"/>
      <c r="H31" s="931"/>
      <c r="I31" s="931"/>
      <c r="J31" s="931"/>
      <c r="K31" s="96"/>
      <c r="L31" s="96"/>
    </row>
    <row r="32" spans="1:25" s="201" customFormat="1" ht="14.25">
      <c r="A32" s="935" t="s">
        <v>200</v>
      </c>
      <c r="B32" s="935"/>
      <c r="C32" s="935"/>
      <c r="D32" s="935"/>
      <c r="E32" s="935"/>
      <c r="F32" s="935"/>
      <c r="G32" s="935"/>
      <c r="H32" s="935"/>
      <c r="I32" s="935"/>
      <c r="J32" s="935"/>
      <c r="K32" s="347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</row>
    <row r="33" spans="1:12" ht="14.25">
      <c r="A33" s="907" t="s">
        <v>212</v>
      </c>
      <c r="B33" s="907"/>
      <c r="C33" s="907"/>
      <c r="D33" s="907"/>
      <c r="E33" s="907"/>
      <c r="F33" s="907"/>
      <c r="G33" s="907"/>
      <c r="H33" s="907"/>
      <c r="I33" s="907"/>
      <c r="J33" s="907"/>
      <c r="K33" s="347"/>
      <c r="L33" s="55"/>
    </row>
    <row r="34" spans="1:12" ht="14.25">
      <c r="A34" s="908" t="s">
        <v>445</v>
      </c>
      <c r="B34" s="908"/>
      <c r="C34" s="908"/>
      <c r="D34" s="908"/>
      <c r="E34" s="908"/>
      <c r="F34" s="908"/>
      <c r="G34" s="908"/>
      <c r="H34" s="908"/>
      <c r="I34" s="908"/>
      <c r="J34" s="908"/>
      <c r="K34" s="348"/>
      <c r="L34" s="55"/>
    </row>
    <row r="35" spans="1:12" ht="14.25">
      <c r="A35" s="906" t="s">
        <v>452</v>
      </c>
      <c r="B35" s="906"/>
      <c r="C35" s="906"/>
      <c r="D35" s="906"/>
      <c r="E35" s="906"/>
      <c r="F35" s="906"/>
      <c r="G35" s="906"/>
      <c r="H35" s="906"/>
      <c r="I35" s="906"/>
      <c r="J35" s="906"/>
      <c r="K35" s="348"/>
      <c r="L35" s="55"/>
    </row>
    <row r="36" spans="3:5" ht="14.25">
      <c r="C36" s="124" t="s">
        <v>456</v>
      </c>
      <c r="D36" s="124"/>
      <c r="E36" s="124"/>
    </row>
  </sheetData>
  <sheetProtection/>
  <mergeCells count="22">
    <mergeCell ref="D27:E27"/>
    <mergeCell ref="A31:J31"/>
    <mergeCell ref="F29:H29"/>
    <mergeCell ref="A32:J32"/>
    <mergeCell ref="F28:H28"/>
    <mergeCell ref="D28:E28"/>
    <mergeCell ref="C1:J1"/>
    <mergeCell ref="C2:J2"/>
    <mergeCell ref="I5:J5"/>
    <mergeCell ref="A6:B6"/>
    <mergeCell ref="A26:A27"/>
    <mergeCell ref="B26:C26"/>
    <mergeCell ref="A24:J24"/>
    <mergeCell ref="B27:C27"/>
    <mergeCell ref="D26:E26"/>
    <mergeCell ref="F27:H27"/>
    <mergeCell ref="A35:J35"/>
    <mergeCell ref="A33:J33"/>
    <mergeCell ref="A34:J34"/>
    <mergeCell ref="B28:C28"/>
    <mergeCell ref="B29:C29"/>
    <mergeCell ref="A28:A29"/>
  </mergeCells>
  <hyperlinks>
    <hyperlink ref="G3" r:id="rId1" display="http://www.sinotrans.co.jp/"/>
  </hyperlinks>
  <printOptions horizontalCentered="1" verticalCentered="1"/>
  <pageMargins left="0.5511811023622047" right="0.31496062992125984" top="0.03937007874015748" bottom="0" header="0.1968503937007874" footer="0.1968503937007874"/>
  <pageSetup fitToHeight="1" fitToWidth="1" horizontalDpi="600" verticalDpi="600" orientation="portrait" paperSize="9" scale="6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4999699890613556"/>
    <pageSetUpPr fitToPage="1"/>
  </sheetPr>
  <dimension ref="A1:M39"/>
  <sheetViews>
    <sheetView zoomScale="80" zoomScaleNormal="80" workbookViewId="0" topLeftCell="A1">
      <selection activeCell="D8" sqref="D8"/>
    </sheetView>
  </sheetViews>
  <sheetFormatPr defaultColWidth="8.796875" defaultRowHeight="21.75" customHeight="1"/>
  <cols>
    <col min="1" max="1" width="21.59765625" style="51" customWidth="1"/>
    <col min="2" max="2" width="5.59765625" style="97" customWidth="1"/>
    <col min="3" max="3" width="11.59765625" style="52" customWidth="1"/>
    <col min="4" max="5" width="10.59765625" style="52" customWidth="1"/>
    <col min="6" max="6" width="17.09765625" style="52" customWidth="1"/>
    <col min="7" max="7" width="18.09765625" style="52" customWidth="1"/>
    <col min="8" max="8" width="12.59765625" style="52" customWidth="1"/>
    <col min="9" max="9" width="10.8984375" style="90" customWidth="1"/>
    <col min="10" max="11" width="10.59765625" style="52" customWidth="1"/>
    <col min="12" max="12" width="7.09765625" style="349" customWidth="1"/>
    <col min="13" max="13" width="7.09765625" style="52" customWidth="1"/>
    <col min="14" max="16384" width="9" style="55" customWidth="1"/>
  </cols>
  <sheetData>
    <row r="1" spans="1:13" ht="24" customHeight="1">
      <c r="A1" s="87"/>
      <c r="B1" s="87"/>
      <c r="C1" s="913" t="s">
        <v>23</v>
      </c>
      <c r="D1" s="913"/>
      <c r="E1" s="913"/>
      <c r="F1" s="913"/>
      <c r="G1" s="913"/>
      <c r="H1" s="913"/>
      <c r="I1" s="913"/>
      <c r="J1" s="913"/>
      <c r="K1" s="913"/>
      <c r="L1" s="341"/>
      <c r="M1" s="87"/>
    </row>
    <row r="2" spans="1:13" ht="26.25" customHeight="1">
      <c r="A2" s="145" t="s">
        <v>86</v>
      </c>
      <c r="B2" s="145"/>
      <c r="C2" s="914" t="s">
        <v>87</v>
      </c>
      <c r="D2" s="914"/>
      <c r="E2" s="914"/>
      <c r="F2" s="914"/>
      <c r="G2" s="914"/>
      <c r="H2" s="914"/>
      <c r="I2" s="914"/>
      <c r="J2" s="914"/>
      <c r="K2" s="914"/>
      <c r="L2" s="350"/>
      <c r="M2" s="51"/>
    </row>
    <row r="3" spans="1:13" ht="18.75" customHeight="1">
      <c r="A3" s="54"/>
      <c r="B3" s="54"/>
      <c r="C3" s="54"/>
      <c r="E3" s="7"/>
      <c r="F3" s="147" t="s">
        <v>85</v>
      </c>
      <c r="G3" s="53" t="s">
        <v>379</v>
      </c>
      <c r="H3" s="53"/>
      <c r="I3" s="54"/>
      <c r="J3" s="54"/>
      <c r="K3" s="54"/>
      <c r="L3" s="343"/>
      <c r="M3" s="51"/>
    </row>
    <row r="4" spans="1:13" ht="21.75" customHeight="1">
      <c r="A4" s="54"/>
      <c r="B4" s="54"/>
      <c r="C4" s="54"/>
      <c r="E4" s="7"/>
      <c r="F4" s="106"/>
      <c r="G4" s="53"/>
      <c r="H4" s="53"/>
      <c r="I4" s="54"/>
      <c r="J4" s="54"/>
      <c r="K4" s="54"/>
      <c r="L4" s="343"/>
      <c r="M4" s="51"/>
    </row>
    <row r="5" spans="1:13" ht="15.75" customHeight="1">
      <c r="A5" s="16" t="s">
        <v>99</v>
      </c>
      <c r="B5" s="91"/>
      <c r="D5" s="51"/>
      <c r="E5" s="51"/>
      <c r="F5" s="51"/>
      <c r="G5" s="51"/>
      <c r="H5" s="51"/>
      <c r="I5" s="92"/>
      <c r="J5" s="940">
        <v>43248</v>
      </c>
      <c r="K5" s="940"/>
      <c r="L5" s="345"/>
      <c r="M5" s="51"/>
    </row>
    <row r="6" spans="1:13" s="86" customFormat="1" ht="15.75" customHeight="1">
      <c r="A6" s="941" t="s">
        <v>60</v>
      </c>
      <c r="B6" s="942"/>
      <c r="C6" s="109" t="s">
        <v>61</v>
      </c>
      <c r="D6" s="102" t="s">
        <v>49</v>
      </c>
      <c r="E6" s="101" t="s">
        <v>11</v>
      </c>
      <c r="F6" s="81" t="s">
        <v>7</v>
      </c>
      <c r="G6" s="82" t="s">
        <v>6</v>
      </c>
      <c r="H6" s="442" t="s">
        <v>48</v>
      </c>
      <c r="I6" s="114" t="s">
        <v>27</v>
      </c>
      <c r="J6" s="70" t="s">
        <v>55</v>
      </c>
      <c r="K6" s="72" t="s">
        <v>11</v>
      </c>
      <c r="L6" s="346"/>
      <c r="M6" s="85"/>
    </row>
    <row r="7" spans="1:13" s="94" customFormat="1" ht="24.75" customHeight="1">
      <c r="A7" s="76" t="s">
        <v>402</v>
      </c>
      <c r="B7" s="67" t="s">
        <v>285</v>
      </c>
      <c r="C7" s="105" t="s">
        <v>17</v>
      </c>
      <c r="D7" s="79" t="s">
        <v>56</v>
      </c>
      <c r="E7" s="98" t="s">
        <v>19</v>
      </c>
      <c r="F7" s="79" t="s">
        <v>57</v>
      </c>
      <c r="G7" s="381" t="s">
        <v>393</v>
      </c>
      <c r="H7" s="84" t="s">
        <v>56</v>
      </c>
      <c r="I7" s="437" t="s">
        <v>56</v>
      </c>
      <c r="J7" s="79" t="s">
        <v>56</v>
      </c>
      <c r="K7" s="77" t="s">
        <v>122</v>
      </c>
      <c r="L7" s="49"/>
      <c r="M7" s="49"/>
    </row>
    <row r="8" spans="1:13" s="95" customFormat="1" ht="15">
      <c r="A8" s="536" t="s">
        <v>406</v>
      </c>
      <c r="B8" s="537" t="s">
        <v>287</v>
      </c>
      <c r="C8" s="104" t="s">
        <v>17</v>
      </c>
      <c r="D8" s="371"/>
      <c r="E8" s="372" t="s">
        <v>277</v>
      </c>
      <c r="F8" s="373" t="s">
        <v>74</v>
      </c>
      <c r="G8" s="374" t="s">
        <v>74</v>
      </c>
      <c r="H8" s="375"/>
      <c r="I8" s="372"/>
      <c r="J8" s="376"/>
      <c r="K8" s="377" t="s">
        <v>495</v>
      </c>
      <c r="L8" s="93"/>
      <c r="M8" s="93"/>
    </row>
    <row r="9" spans="1:13" s="94" customFormat="1" ht="14.25">
      <c r="A9" s="369" t="s">
        <v>64</v>
      </c>
      <c r="B9" s="370" t="s">
        <v>301</v>
      </c>
      <c r="C9" s="378" t="s">
        <v>70</v>
      </c>
      <c r="D9" s="379"/>
      <c r="E9" s="380"/>
      <c r="F9" s="376" t="s">
        <v>321</v>
      </c>
      <c r="G9" s="447" t="s">
        <v>264</v>
      </c>
      <c r="H9" s="375"/>
      <c r="I9" s="372"/>
      <c r="J9" s="376" t="s">
        <v>322</v>
      </c>
      <c r="K9" s="377"/>
      <c r="L9" s="338"/>
      <c r="M9" s="49"/>
    </row>
    <row r="10" spans="1:13" s="94" customFormat="1" ht="21">
      <c r="A10" s="369" t="s">
        <v>404</v>
      </c>
      <c r="B10" s="370" t="s">
        <v>286</v>
      </c>
      <c r="C10" s="104" t="s">
        <v>17</v>
      </c>
      <c r="D10" s="371"/>
      <c r="E10" s="372" t="s">
        <v>268</v>
      </c>
      <c r="F10" s="373" t="s">
        <v>264</v>
      </c>
      <c r="G10" s="374" t="s">
        <v>389</v>
      </c>
      <c r="H10" s="375"/>
      <c r="I10" s="372"/>
      <c r="J10" s="376"/>
      <c r="K10" s="377" t="s">
        <v>336</v>
      </c>
      <c r="L10" s="49"/>
      <c r="M10" s="49"/>
    </row>
    <row r="11" spans="1:13" s="95" customFormat="1" ht="23.25" thickBot="1">
      <c r="A11" s="384" t="s">
        <v>302</v>
      </c>
      <c r="B11" s="385" t="s">
        <v>303</v>
      </c>
      <c r="C11" s="386" t="s">
        <v>288</v>
      </c>
      <c r="D11" s="387" t="s">
        <v>304</v>
      </c>
      <c r="E11" s="388" t="s">
        <v>305</v>
      </c>
      <c r="F11" s="389" t="s">
        <v>56</v>
      </c>
      <c r="G11" s="390" t="s">
        <v>56</v>
      </c>
      <c r="H11" s="436" t="s">
        <v>88</v>
      </c>
      <c r="I11" s="391" t="s">
        <v>24</v>
      </c>
      <c r="J11" s="389" t="s">
        <v>56</v>
      </c>
      <c r="K11" s="392" t="s">
        <v>444</v>
      </c>
      <c r="L11" s="93"/>
      <c r="M11" s="93"/>
    </row>
    <row r="12" spans="1:13" s="236" customFormat="1" ht="27" customHeight="1" thickTop="1">
      <c r="A12" s="712" t="s">
        <v>478</v>
      </c>
      <c r="B12" s="713" t="s">
        <v>457</v>
      </c>
      <c r="C12" s="714" t="s">
        <v>540</v>
      </c>
      <c r="D12" s="715" t="s">
        <v>78</v>
      </c>
      <c r="E12" s="716" t="s">
        <v>505</v>
      </c>
      <c r="F12" s="717" t="s">
        <v>568</v>
      </c>
      <c r="G12" s="718" t="s">
        <v>572</v>
      </c>
      <c r="H12" s="719" t="s">
        <v>78</v>
      </c>
      <c r="I12" s="716" t="s">
        <v>78</v>
      </c>
      <c r="J12" s="715" t="s">
        <v>78</v>
      </c>
      <c r="K12" s="720" t="s">
        <v>589</v>
      </c>
      <c r="L12" s="96"/>
      <c r="M12" s="96"/>
    </row>
    <row r="13" spans="1:13" s="236" customFormat="1" ht="27" customHeight="1">
      <c r="A13" s="721" t="s">
        <v>377</v>
      </c>
      <c r="B13" s="703" t="s">
        <v>473</v>
      </c>
      <c r="C13" s="722" t="s">
        <v>573</v>
      </c>
      <c r="D13" s="723"/>
      <c r="E13" s="724" t="s">
        <v>539</v>
      </c>
      <c r="F13" s="725" t="s">
        <v>559</v>
      </c>
      <c r="G13" s="726" t="s">
        <v>559</v>
      </c>
      <c r="H13" s="727" t="s">
        <v>78</v>
      </c>
      <c r="I13" s="728" t="s">
        <v>78</v>
      </c>
      <c r="J13" s="689" t="s">
        <v>78</v>
      </c>
      <c r="K13" s="728" t="s">
        <v>521</v>
      </c>
      <c r="L13" s="96"/>
      <c r="M13" s="96"/>
    </row>
    <row r="14" spans="1:13" s="236" customFormat="1" ht="30" customHeight="1">
      <c r="A14" s="702" t="s">
        <v>583</v>
      </c>
      <c r="B14" s="703" t="s">
        <v>79</v>
      </c>
      <c r="C14" s="704" t="s">
        <v>556</v>
      </c>
      <c r="D14" s="689" t="s">
        <v>78</v>
      </c>
      <c r="E14" s="705" t="s">
        <v>78</v>
      </c>
      <c r="F14" s="706" t="s">
        <v>513</v>
      </c>
      <c r="G14" s="707" t="s">
        <v>514</v>
      </c>
      <c r="H14" s="708" t="s">
        <v>78</v>
      </c>
      <c r="I14" s="709" t="s">
        <v>78</v>
      </c>
      <c r="J14" s="710" t="s">
        <v>560</v>
      </c>
      <c r="K14" s="711" t="s">
        <v>78</v>
      </c>
      <c r="L14" s="96"/>
      <c r="M14" s="96"/>
    </row>
    <row r="15" spans="1:13" s="236" customFormat="1" ht="30" customHeight="1">
      <c r="A15" s="729" t="s">
        <v>499</v>
      </c>
      <c r="B15" s="730" t="s">
        <v>458</v>
      </c>
      <c r="C15" s="731" t="s">
        <v>570</v>
      </c>
      <c r="D15" s="732" t="s">
        <v>78</v>
      </c>
      <c r="E15" s="733" t="s">
        <v>571</v>
      </c>
      <c r="F15" s="734" t="s">
        <v>514</v>
      </c>
      <c r="G15" s="735" t="s">
        <v>574</v>
      </c>
      <c r="H15" s="736" t="s">
        <v>78</v>
      </c>
      <c r="I15" s="728" t="s">
        <v>78</v>
      </c>
      <c r="J15" s="732" t="s">
        <v>78</v>
      </c>
      <c r="K15" s="733" t="s">
        <v>588</v>
      </c>
      <c r="L15" s="96"/>
      <c r="M15" s="96"/>
    </row>
    <row r="16" spans="1:12" s="94" customFormat="1" ht="34.5" customHeight="1">
      <c r="A16" s="737" t="s">
        <v>329</v>
      </c>
      <c r="B16" s="738" t="s">
        <v>474</v>
      </c>
      <c r="C16" s="650" t="s">
        <v>540</v>
      </c>
      <c r="D16" s="739" t="s">
        <v>575</v>
      </c>
      <c r="E16" s="740" t="s">
        <v>576</v>
      </c>
      <c r="F16" s="741" t="s">
        <v>78</v>
      </c>
      <c r="G16" s="742" t="s">
        <v>78</v>
      </c>
      <c r="H16" s="743" t="s">
        <v>512</v>
      </c>
      <c r="I16" s="744" t="s">
        <v>558</v>
      </c>
      <c r="J16" s="745" t="s">
        <v>78</v>
      </c>
      <c r="K16" s="655" t="s">
        <v>521</v>
      </c>
      <c r="L16" s="701"/>
    </row>
    <row r="17" spans="1:12" s="205" customFormat="1" ht="19.5" customHeight="1">
      <c r="A17" s="948" t="s">
        <v>338</v>
      </c>
      <c r="B17" s="948"/>
      <c r="C17" s="948"/>
      <c r="D17" s="948"/>
      <c r="E17" s="948"/>
      <c r="F17" s="948"/>
      <c r="G17" s="948"/>
      <c r="H17" s="948"/>
      <c r="I17" s="948"/>
      <c r="J17" s="948"/>
      <c r="K17" s="948"/>
      <c r="L17" s="351"/>
    </row>
    <row r="18" spans="1:11" s="205" customFormat="1" ht="13.5" customHeight="1" thickBot="1">
      <c r="A18" s="239" t="s">
        <v>128</v>
      </c>
      <c r="B18" s="240" t="s">
        <v>129</v>
      </c>
      <c r="C18" s="241"/>
      <c r="D18" s="239" t="s">
        <v>130</v>
      </c>
      <c r="E18" s="239"/>
      <c r="F18" s="240" t="s">
        <v>131</v>
      </c>
      <c r="G18" s="242"/>
      <c r="H18" s="242"/>
      <c r="I18" s="242"/>
      <c r="J18" s="242"/>
      <c r="K18" s="241"/>
    </row>
    <row r="19" spans="1:11" s="205" customFormat="1" ht="29.25" customHeight="1" thickTop="1">
      <c r="A19" s="945" t="s">
        <v>132</v>
      </c>
      <c r="B19" s="949" t="s">
        <v>497</v>
      </c>
      <c r="C19" s="950"/>
      <c r="D19" s="352" t="s">
        <v>194</v>
      </c>
      <c r="E19" s="353"/>
      <c r="F19" s="354" t="s">
        <v>213</v>
      </c>
      <c r="G19" s="355"/>
      <c r="H19" s="353"/>
      <c r="J19" s="352" t="s">
        <v>197</v>
      </c>
      <c r="K19" s="353"/>
    </row>
    <row r="20" spans="1:12" s="94" customFormat="1" ht="14.25">
      <c r="A20" s="946"/>
      <c r="B20" s="909" t="s">
        <v>337</v>
      </c>
      <c r="C20" s="910"/>
      <c r="D20" s="455" t="s">
        <v>196</v>
      </c>
      <c r="E20" s="353"/>
      <c r="F20" s="266" t="s">
        <v>214</v>
      </c>
      <c r="G20" s="266"/>
      <c r="H20" s="356"/>
      <c r="I20" s="357"/>
      <c r="J20" s="249" t="s">
        <v>198</v>
      </c>
      <c r="K20" s="358"/>
      <c r="L20" s="96"/>
    </row>
    <row r="21" spans="1:12" s="94" customFormat="1" ht="14.25">
      <c r="A21" s="947"/>
      <c r="B21" s="920" t="s">
        <v>496</v>
      </c>
      <c r="C21" s="921"/>
      <c r="D21" s="943" t="s">
        <v>195</v>
      </c>
      <c r="E21" s="944"/>
      <c r="F21" s="265" t="s">
        <v>215</v>
      </c>
      <c r="G21" s="266"/>
      <c r="H21" s="356"/>
      <c r="I21" s="248"/>
      <c r="J21" s="249" t="s">
        <v>327</v>
      </c>
      <c r="K21" s="358"/>
      <c r="L21" s="96"/>
    </row>
    <row r="22" spans="1:12" ht="18" customHeight="1">
      <c r="A22" s="251" t="s">
        <v>127</v>
      </c>
      <c r="B22" s="909" t="s">
        <v>166</v>
      </c>
      <c r="C22" s="910"/>
      <c r="D22" s="252" t="s">
        <v>388</v>
      </c>
      <c r="E22" s="253"/>
      <c r="F22" s="938" t="s">
        <v>387</v>
      </c>
      <c r="G22" s="951"/>
      <c r="H22" s="951"/>
      <c r="I22" s="359"/>
      <c r="J22" s="525" t="s">
        <v>385</v>
      </c>
      <c r="K22" s="253"/>
      <c r="L22" s="52"/>
    </row>
    <row r="23" spans="1:11" ht="18" customHeight="1">
      <c r="A23" s="438"/>
      <c r="B23" s="122"/>
      <c r="C23" s="122"/>
      <c r="D23" s="122"/>
      <c r="E23" s="122"/>
      <c r="F23" s="122"/>
      <c r="G23" s="103"/>
      <c r="K23" s="112"/>
    </row>
    <row r="24" spans="1:11" ht="21">
      <c r="A24" s="884" t="s">
        <v>69</v>
      </c>
      <c r="B24" s="884"/>
      <c r="C24" s="884"/>
      <c r="D24" s="884"/>
      <c r="E24" s="884"/>
      <c r="F24" s="884"/>
      <c r="G24" s="884"/>
      <c r="H24" s="884"/>
      <c r="I24" s="884"/>
      <c r="J24" s="884"/>
      <c r="K24" s="884"/>
    </row>
    <row r="25" spans="1:11" ht="18" customHeight="1">
      <c r="A25" s="957" t="s">
        <v>192</v>
      </c>
      <c r="B25" s="957"/>
      <c r="C25" s="957"/>
      <c r="D25" s="957"/>
      <c r="E25" s="957"/>
      <c r="F25" s="957"/>
      <c r="G25" s="957"/>
      <c r="H25" s="957"/>
      <c r="I25" s="957"/>
      <c r="J25" s="957"/>
      <c r="K25" s="957"/>
    </row>
    <row r="26" spans="1:11" ht="18" customHeight="1">
      <c r="A26" s="956" t="s">
        <v>65</v>
      </c>
      <c r="B26" s="956"/>
      <c r="C26" s="956"/>
      <c r="D26" s="956"/>
      <c r="E26" s="956"/>
      <c r="F26" s="956"/>
      <c r="G26" s="956"/>
      <c r="H26" s="956"/>
      <c r="I26" s="956"/>
      <c r="J26" s="956"/>
      <c r="K26" s="956"/>
    </row>
    <row r="27" spans="1:11" ht="18" customHeight="1">
      <c r="A27" s="954" t="s">
        <v>446</v>
      </c>
      <c r="B27" s="955"/>
      <c r="C27" s="955"/>
      <c r="D27" s="955"/>
      <c r="E27" s="955"/>
      <c r="F27" s="955"/>
      <c r="G27" s="955"/>
      <c r="H27" s="955"/>
      <c r="I27" s="955"/>
      <c r="J27" s="955"/>
      <c r="K27" s="955"/>
    </row>
    <row r="28" spans="1:11" ht="18" customHeight="1">
      <c r="A28" s="953" t="s">
        <v>453</v>
      </c>
      <c r="B28" s="953"/>
      <c r="C28" s="953"/>
      <c r="D28" s="953"/>
      <c r="E28" s="953"/>
      <c r="F28" s="953"/>
      <c r="G28" s="953"/>
      <c r="H28" s="953"/>
      <c r="I28" s="953"/>
      <c r="J28" s="953"/>
      <c r="K28" s="953"/>
    </row>
    <row r="29" spans="4:6" ht="21.75" customHeight="1">
      <c r="D29" s="952" t="s">
        <v>454</v>
      </c>
      <c r="E29" s="952"/>
      <c r="F29" s="952"/>
    </row>
    <row r="34" ht="21.75" customHeight="1">
      <c r="G34" s="209"/>
    </row>
    <row r="37" ht="21.75" customHeight="1">
      <c r="E37" s="103"/>
    </row>
    <row r="39" spans="1:3" ht="21.75" customHeight="1">
      <c r="A39" s="307"/>
      <c r="B39" s="308"/>
      <c r="C39" s="309"/>
    </row>
  </sheetData>
  <sheetProtection/>
  <mergeCells count="18">
    <mergeCell ref="F22:H22"/>
    <mergeCell ref="D29:F29"/>
    <mergeCell ref="A28:K28"/>
    <mergeCell ref="A27:K27"/>
    <mergeCell ref="A26:K26"/>
    <mergeCell ref="A24:K24"/>
    <mergeCell ref="B22:C22"/>
    <mergeCell ref="A25:K25"/>
    <mergeCell ref="C1:K1"/>
    <mergeCell ref="J5:K5"/>
    <mergeCell ref="C2:K2"/>
    <mergeCell ref="A6:B6"/>
    <mergeCell ref="D21:E21"/>
    <mergeCell ref="A19:A21"/>
    <mergeCell ref="A17:K17"/>
    <mergeCell ref="B21:C21"/>
    <mergeCell ref="B20:C20"/>
    <mergeCell ref="B19:C19"/>
  </mergeCells>
  <hyperlinks>
    <hyperlink ref="G3" r:id="rId1" display="http://www.sinotrans.co.jp/"/>
  </hyperlinks>
  <printOptions horizontalCentered="1" verticalCentered="1"/>
  <pageMargins left="0.5511811023622047" right="0.31496062992125984" top="0.2362204724409449" bottom="0.1968503937007874" header="0.1968503937007874" footer="0.1968503937007874"/>
  <pageSetup fitToHeight="1" fitToWidth="1" horizontalDpi="600" verticalDpi="600" orientation="portrait" paperSize="9" scale="68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M35"/>
  <sheetViews>
    <sheetView zoomScalePageLayoutView="0" workbookViewId="0" topLeftCell="A5">
      <selection activeCell="A14" sqref="A14:IV21"/>
    </sheetView>
  </sheetViews>
  <sheetFormatPr defaultColWidth="8.796875" defaultRowHeight="14.25"/>
  <cols>
    <col min="1" max="1" width="21.3984375" style="6" customWidth="1"/>
    <col min="2" max="2" width="5.69921875" style="65" customWidth="1"/>
    <col min="3" max="3" width="7.59765625" style="2" customWidth="1"/>
    <col min="4" max="4" width="6.8984375" style="2" customWidth="1"/>
    <col min="5" max="5" width="7" style="2" customWidth="1"/>
    <col min="6" max="6" width="8" style="2" customWidth="1"/>
    <col min="7" max="9" width="10.59765625" style="2" customWidth="1"/>
    <col min="10" max="11" width="6.8984375" style="6" customWidth="1"/>
    <col min="12" max="12" width="7.69921875" style="6" customWidth="1"/>
    <col min="13" max="16384" width="9" style="6" customWidth="1"/>
  </cols>
  <sheetData>
    <row r="1" spans="1:12" ht="12">
      <c r="A1" s="4"/>
      <c r="J1" s="2"/>
      <c r="K1" s="2"/>
      <c r="L1" s="2"/>
    </row>
    <row r="2" spans="1:11" ht="27">
      <c r="A2" s="4"/>
      <c r="C2" s="962" t="s">
        <v>82</v>
      </c>
      <c r="D2" s="962"/>
      <c r="E2" s="962"/>
      <c r="F2" s="962"/>
      <c r="G2" s="962"/>
      <c r="H2" s="962"/>
      <c r="I2" s="962"/>
      <c r="J2" s="962"/>
      <c r="K2" s="962"/>
    </row>
    <row r="3" spans="1:12" ht="23.25" customHeight="1">
      <c r="A3" s="4"/>
      <c r="C3" s="966" t="s">
        <v>83</v>
      </c>
      <c r="D3" s="966"/>
      <c r="E3" s="966"/>
      <c r="F3" s="966"/>
      <c r="G3" s="966"/>
      <c r="H3" s="966"/>
      <c r="I3" s="966"/>
      <c r="J3" s="966"/>
      <c r="K3" s="18"/>
      <c r="L3" s="18"/>
    </row>
    <row r="4" spans="2:9" ht="14.25" customHeight="1">
      <c r="B4" s="8"/>
      <c r="G4" s="106" t="s">
        <v>68</v>
      </c>
      <c r="H4" s="50" t="s">
        <v>59</v>
      </c>
      <c r="I4" s="17"/>
    </row>
    <row r="5" spans="2:9" ht="15" customHeight="1">
      <c r="B5" s="8"/>
      <c r="G5" s="106"/>
      <c r="H5" s="50"/>
      <c r="I5" s="17"/>
    </row>
    <row r="6" spans="2:9" ht="15" customHeight="1">
      <c r="B6" s="8"/>
      <c r="G6" s="106"/>
      <c r="H6" s="50"/>
      <c r="I6" s="17"/>
    </row>
    <row r="7" spans="1:12" s="35" customFormat="1" ht="19.5" customHeight="1">
      <c r="A7" s="967"/>
      <c r="B7" s="967"/>
      <c r="C7" s="967"/>
      <c r="D7" s="967"/>
      <c r="E7" s="967"/>
      <c r="F7" s="967"/>
      <c r="G7" s="967"/>
      <c r="H7" s="967"/>
      <c r="I7" s="968"/>
      <c r="J7" s="967"/>
      <c r="K7" s="967"/>
      <c r="L7" s="967"/>
    </row>
    <row r="8" spans="1:12" ht="16.5" customHeight="1">
      <c r="A8" s="15" t="s">
        <v>120</v>
      </c>
      <c r="B8" s="66"/>
      <c r="D8" s="7"/>
      <c r="E8" s="7"/>
      <c r="F8" s="7"/>
      <c r="G8" s="7"/>
      <c r="H8" s="7"/>
      <c r="I8" s="7"/>
      <c r="J8" s="632"/>
      <c r="K8" s="940">
        <v>43248</v>
      </c>
      <c r="L8" s="940"/>
    </row>
    <row r="9" spans="1:13" ht="24.75" customHeight="1" thickBot="1">
      <c r="A9" s="969" t="s">
        <v>60</v>
      </c>
      <c r="B9" s="970"/>
      <c r="C9" s="324" t="s">
        <v>61</v>
      </c>
      <c r="D9" s="325" t="s">
        <v>231</v>
      </c>
      <c r="E9" s="212" t="s">
        <v>89</v>
      </c>
      <c r="F9" s="211" t="s">
        <v>18</v>
      </c>
      <c r="G9" s="326" t="s">
        <v>3</v>
      </c>
      <c r="H9" s="311" t="s">
        <v>4</v>
      </c>
      <c r="I9" s="327" t="s">
        <v>5</v>
      </c>
      <c r="J9" s="212" t="s">
        <v>233</v>
      </c>
      <c r="K9" s="187" t="s">
        <v>89</v>
      </c>
      <c r="L9" s="186" t="s">
        <v>18</v>
      </c>
      <c r="M9" s="57"/>
    </row>
    <row r="10" spans="1:13" ht="24.75" customHeight="1" thickTop="1">
      <c r="A10" s="393" t="s">
        <v>236</v>
      </c>
      <c r="B10" s="394" t="s">
        <v>237</v>
      </c>
      <c r="C10" s="395" t="s">
        <v>17</v>
      </c>
      <c r="D10" s="396" t="s">
        <v>159</v>
      </c>
      <c r="E10" s="396" t="s">
        <v>77</v>
      </c>
      <c r="F10" s="397" t="s">
        <v>232</v>
      </c>
      <c r="G10" s="398" t="s">
        <v>225</v>
      </c>
      <c r="H10" s="399" t="s">
        <v>410</v>
      </c>
      <c r="I10" s="400" t="s">
        <v>226</v>
      </c>
      <c r="J10" s="401" t="s">
        <v>193</v>
      </c>
      <c r="K10" s="402" t="s">
        <v>124</v>
      </c>
      <c r="L10" s="403" t="s">
        <v>238</v>
      </c>
      <c r="M10" s="336"/>
    </row>
    <row r="11" spans="1:13" ht="25.5" customHeight="1" thickBot="1">
      <c r="A11" s="404" t="s">
        <v>407</v>
      </c>
      <c r="B11" s="405" t="s">
        <v>235</v>
      </c>
      <c r="C11" s="406" t="s">
        <v>17</v>
      </c>
      <c r="D11" s="175" t="s">
        <v>159</v>
      </c>
      <c r="E11" s="175" t="s">
        <v>232</v>
      </c>
      <c r="F11" s="174" t="s">
        <v>77</v>
      </c>
      <c r="G11" s="407" t="s">
        <v>441</v>
      </c>
      <c r="H11" s="408" t="s">
        <v>408</v>
      </c>
      <c r="I11" s="409" t="s">
        <v>409</v>
      </c>
      <c r="J11" s="410" t="s">
        <v>447</v>
      </c>
      <c r="K11" s="411" t="s">
        <v>251</v>
      </c>
      <c r="L11" s="412" t="s">
        <v>234</v>
      </c>
      <c r="M11" s="336"/>
    </row>
    <row r="12" spans="1:12" s="107" customFormat="1" ht="54.75" customHeight="1" thickTop="1">
      <c r="A12" s="668" t="s">
        <v>585</v>
      </c>
      <c r="B12" s="669" t="s">
        <v>229</v>
      </c>
      <c r="C12" s="670" t="s">
        <v>515</v>
      </c>
      <c r="D12" s="671" t="s">
        <v>500</v>
      </c>
      <c r="E12" s="672" t="s">
        <v>506</v>
      </c>
      <c r="F12" s="673" t="s">
        <v>56</v>
      </c>
      <c r="G12" s="674" t="s">
        <v>517</v>
      </c>
      <c r="H12" s="675" t="s">
        <v>518</v>
      </c>
      <c r="I12" s="674" t="s">
        <v>519</v>
      </c>
      <c r="J12" s="676" t="s">
        <v>520</v>
      </c>
      <c r="K12" s="672" t="s">
        <v>521</v>
      </c>
      <c r="L12" s="677" t="s">
        <v>483</v>
      </c>
    </row>
    <row r="13" spans="1:12" s="107" customFormat="1" ht="54.75" customHeight="1">
      <c r="A13" s="657" t="s">
        <v>294</v>
      </c>
      <c r="B13" s="658" t="s">
        <v>230</v>
      </c>
      <c r="C13" s="659" t="s">
        <v>516</v>
      </c>
      <c r="D13" s="660" t="s">
        <v>522</v>
      </c>
      <c r="E13" s="661" t="s">
        <v>485</v>
      </c>
      <c r="F13" s="662" t="s">
        <v>523</v>
      </c>
      <c r="G13" s="663" t="s">
        <v>517</v>
      </c>
      <c r="H13" s="664" t="s">
        <v>518</v>
      </c>
      <c r="I13" s="663" t="s">
        <v>524</v>
      </c>
      <c r="J13" s="665" t="s">
        <v>525</v>
      </c>
      <c r="K13" s="666" t="s">
        <v>56</v>
      </c>
      <c r="L13" s="667" t="s">
        <v>526</v>
      </c>
    </row>
    <row r="14" spans="1:12" s="35" customFormat="1" ht="21" customHeight="1">
      <c r="A14" s="39"/>
      <c r="B14" s="39"/>
      <c r="C14" s="19"/>
      <c r="D14" s="12"/>
      <c r="E14" s="12"/>
      <c r="F14" s="12"/>
      <c r="G14" s="13"/>
      <c r="H14" s="13"/>
      <c r="I14" s="13"/>
      <c r="J14" s="12"/>
      <c r="K14" s="112"/>
      <c r="L14" s="112"/>
    </row>
    <row r="15" spans="1:12" s="35" customFormat="1" ht="24" customHeight="1" thickBot="1">
      <c r="A15" s="461" t="s">
        <v>328</v>
      </c>
      <c r="B15" s="462" t="s">
        <v>129</v>
      </c>
      <c r="C15" s="463"/>
      <c r="D15" s="276" t="s">
        <v>130</v>
      </c>
      <c r="E15" s="284" t="s">
        <v>131</v>
      </c>
      <c r="F15" s="257"/>
      <c r="G15" s="257"/>
      <c r="H15" s="257"/>
      <c r="I15" s="257"/>
      <c r="J15" s="257"/>
      <c r="K15" s="257"/>
      <c r="L15" s="258"/>
    </row>
    <row r="16" spans="1:12" s="35" customFormat="1" ht="16.5" customHeight="1" thickTop="1">
      <c r="A16" s="260" t="s">
        <v>134</v>
      </c>
      <c r="B16" s="261" t="s">
        <v>340</v>
      </c>
      <c r="C16" s="262"/>
      <c r="D16" s="288" t="s">
        <v>135</v>
      </c>
      <c r="E16" s="261" t="s">
        <v>136</v>
      </c>
      <c r="F16" s="262"/>
      <c r="G16" s="288"/>
      <c r="H16" s="288"/>
      <c r="I16" s="262"/>
      <c r="J16" s="288" t="s">
        <v>205</v>
      </c>
      <c r="K16" s="288"/>
      <c r="L16" s="262"/>
    </row>
    <row r="17" spans="1:12" s="35" customFormat="1" ht="19.5" customHeight="1">
      <c r="A17" s="263" t="s">
        <v>137</v>
      </c>
      <c r="B17" s="289" t="s">
        <v>252</v>
      </c>
      <c r="C17" s="264"/>
      <c r="D17" s="289" t="s">
        <v>138</v>
      </c>
      <c r="E17" s="291" t="s">
        <v>139</v>
      </c>
      <c r="F17" s="290"/>
      <c r="G17" s="289"/>
      <c r="H17" s="289"/>
      <c r="I17" s="290"/>
      <c r="J17" s="289" t="s">
        <v>206</v>
      </c>
      <c r="K17" s="289"/>
      <c r="L17" s="290"/>
    </row>
    <row r="18" spans="1:12" s="35" customFormat="1" ht="19.5" customHeight="1">
      <c r="A18" s="263" t="s">
        <v>133</v>
      </c>
      <c r="B18" s="265" t="s">
        <v>340</v>
      </c>
      <c r="C18" s="264"/>
      <c r="D18" s="266" t="s">
        <v>342</v>
      </c>
      <c r="E18" s="963" t="s">
        <v>341</v>
      </c>
      <c r="F18" s="964"/>
      <c r="G18" s="964"/>
      <c r="H18" s="964"/>
      <c r="I18" s="965"/>
      <c r="J18" s="266"/>
      <c r="K18" s="266"/>
      <c r="L18" s="264"/>
    </row>
    <row r="19" spans="1:12" s="35" customFormat="1" ht="14.25">
      <c r="A19" s="269" t="s">
        <v>151</v>
      </c>
      <c r="B19" s="265" t="s">
        <v>253</v>
      </c>
      <c r="C19" s="267"/>
      <c r="D19" s="268" t="s">
        <v>149</v>
      </c>
      <c r="E19" s="255" t="s">
        <v>150</v>
      </c>
      <c r="F19" s="267"/>
      <c r="G19" s="268"/>
      <c r="H19" s="268"/>
      <c r="I19" s="267"/>
      <c r="J19" s="268" t="s">
        <v>207</v>
      </c>
      <c r="K19" s="268"/>
      <c r="L19" s="267"/>
    </row>
    <row r="20" spans="1:12" s="35" customFormat="1" ht="15.75">
      <c r="A20" s="39"/>
      <c r="B20" s="39"/>
      <c r="C20" s="19"/>
      <c r="D20" s="12"/>
      <c r="E20" s="12"/>
      <c r="F20" s="12"/>
      <c r="G20" s="13"/>
      <c r="H20" s="13"/>
      <c r="I20" s="13"/>
      <c r="J20" s="12"/>
      <c r="K20" s="12"/>
      <c r="L20" s="12"/>
    </row>
    <row r="21" spans="1:12" s="35" customFormat="1" ht="15.75">
      <c r="A21" s="39"/>
      <c r="B21" s="39"/>
      <c r="C21" s="19"/>
      <c r="D21" s="12"/>
      <c r="E21" s="12"/>
      <c r="F21" s="12"/>
      <c r="G21" s="13"/>
      <c r="H21" s="13"/>
      <c r="I21" s="13"/>
      <c r="J21" s="12"/>
      <c r="K21" s="12"/>
      <c r="L21" s="12"/>
    </row>
    <row r="22" spans="1:10" s="35" customFormat="1" ht="21">
      <c r="A22" s="961" t="s">
        <v>52</v>
      </c>
      <c r="B22" s="961"/>
      <c r="C22" s="961"/>
      <c r="D22" s="961"/>
      <c r="E22" s="961"/>
      <c r="F22" s="961"/>
      <c r="G22" s="961"/>
      <c r="H22" s="961"/>
      <c r="I22" s="961"/>
      <c r="J22" s="961"/>
    </row>
    <row r="23" spans="1:10" s="35" customFormat="1" ht="15">
      <c r="A23" s="881" t="s">
        <v>53</v>
      </c>
      <c r="B23" s="881"/>
      <c r="C23" s="881"/>
      <c r="D23" s="881"/>
      <c r="E23" s="881"/>
      <c r="F23" s="881"/>
      <c r="G23" s="881"/>
      <c r="H23" s="881"/>
      <c r="I23" s="881"/>
      <c r="J23" s="881"/>
    </row>
    <row r="24" spans="1:10" s="35" customFormat="1" ht="15">
      <c r="A24" s="881" t="s">
        <v>54</v>
      </c>
      <c r="B24" s="881"/>
      <c r="C24" s="881"/>
      <c r="D24" s="881"/>
      <c r="E24" s="881"/>
      <c r="F24" s="881"/>
      <c r="G24" s="881"/>
      <c r="H24" s="881"/>
      <c r="I24" s="881"/>
      <c r="J24" s="881"/>
    </row>
    <row r="25" spans="1:12" s="35" customFormat="1" ht="14.25">
      <c r="A25" s="960" t="s">
        <v>443</v>
      </c>
      <c r="B25" s="960"/>
      <c r="C25" s="960"/>
      <c r="D25" s="960"/>
      <c r="E25" s="189"/>
      <c r="F25" s="189"/>
      <c r="G25" s="40" t="s">
        <v>93</v>
      </c>
      <c r="H25" s="40"/>
      <c r="I25" s="41"/>
      <c r="J25" s="41"/>
      <c r="K25" s="41"/>
      <c r="L25" s="41"/>
    </row>
    <row r="26" spans="1:12" s="35" customFormat="1" ht="14.25">
      <c r="A26" s="959" t="s">
        <v>448</v>
      </c>
      <c r="B26" s="959"/>
      <c r="C26" s="959"/>
      <c r="D26" s="959"/>
      <c r="E26" s="188"/>
      <c r="F26" s="188"/>
      <c r="G26" s="42" t="s">
        <v>73</v>
      </c>
      <c r="H26" s="42"/>
      <c r="I26" s="43"/>
      <c r="J26" s="43"/>
      <c r="K26" s="43"/>
      <c r="L26" s="43"/>
    </row>
    <row r="27" spans="1:12" ht="14.25">
      <c r="A27" s="958" t="s">
        <v>449</v>
      </c>
      <c r="B27" s="958"/>
      <c r="C27" s="958"/>
      <c r="D27" s="958"/>
      <c r="E27" s="35"/>
      <c r="F27" s="35"/>
      <c r="G27" s="35"/>
      <c r="H27" s="38"/>
      <c r="I27" s="38"/>
      <c r="J27" s="38"/>
      <c r="K27" s="38"/>
      <c r="L27" s="38"/>
    </row>
    <row r="28" spans="1:12" ht="14.25">
      <c r="A28" s="44"/>
      <c r="B28" s="63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ht="14.25">
      <c r="A29" s="44"/>
      <c r="B29" s="63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ht="14.25">
      <c r="A30" s="44"/>
      <c r="B30" s="63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ht="14.25">
      <c r="A31" s="35"/>
      <c r="B31" s="63"/>
      <c r="C31" s="38"/>
      <c r="D31" s="38"/>
      <c r="E31" s="38"/>
      <c r="F31" s="38"/>
      <c r="G31" s="38"/>
      <c r="H31" s="38"/>
      <c r="I31" s="38"/>
      <c r="J31" s="36"/>
      <c r="K31" s="35"/>
      <c r="L31" s="35"/>
    </row>
    <row r="32" spans="1:12" ht="14.25">
      <c r="A32" s="35"/>
      <c r="B32" s="63"/>
      <c r="C32" s="38"/>
      <c r="D32" s="38"/>
      <c r="E32" s="38"/>
      <c r="F32" s="38"/>
      <c r="G32" s="38"/>
      <c r="H32" s="38"/>
      <c r="I32" s="38"/>
      <c r="J32" s="36"/>
      <c r="K32" s="35"/>
      <c r="L32" s="35"/>
    </row>
    <row r="33" spans="1:12" ht="14.25">
      <c r="A33" s="35"/>
      <c r="B33" s="63"/>
      <c r="C33" s="38"/>
      <c r="D33" s="38"/>
      <c r="E33" s="38"/>
      <c r="F33" s="38"/>
      <c r="G33" s="38"/>
      <c r="H33" s="38"/>
      <c r="I33" s="38"/>
      <c r="J33" s="36"/>
      <c r="K33" s="35"/>
      <c r="L33" s="35"/>
    </row>
    <row r="34" spans="9:12" ht="14.25">
      <c r="I34" s="38"/>
      <c r="J34" s="35"/>
      <c r="K34" s="35"/>
      <c r="L34" s="35"/>
    </row>
    <row r="35" spans="9:12" ht="14.25">
      <c r="I35" s="38"/>
      <c r="J35" s="35"/>
      <c r="K35" s="35"/>
      <c r="L35" s="35"/>
    </row>
  </sheetData>
  <sheetProtection/>
  <mergeCells count="12">
    <mergeCell ref="C2:K2"/>
    <mergeCell ref="E18:I18"/>
    <mergeCell ref="K8:L8"/>
    <mergeCell ref="C3:J3"/>
    <mergeCell ref="A7:L7"/>
    <mergeCell ref="A9:B9"/>
    <mergeCell ref="A27:D27"/>
    <mergeCell ref="A26:D26"/>
    <mergeCell ref="A25:D25"/>
    <mergeCell ref="A22:J22"/>
    <mergeCell ref="A24:J24"/>
    <mergeCell ref="A23:J23"/>
  </mergeCells>
  <hyperlinks>
    <hyperlink ref="H4" r:id="rId1" display="http://www.sinotrans.co.jp/"/>
  </hyperlinks>
  <printOptions/>
  <pageMargins left="0.7480314960629921" right="0.7874015748031497" top="0.5905511811023623" bottom="0.1968503937007874" header="0.1968503937007874" footer="0.3937007874015748"/>
  <pageSetup fitToHeight="1" fitToWidth="1" horizontalDpi="600" verticalDpi="600" orientation="portrait" paperSize="9" scale="7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O33"/>
  <sheetViews>
    <sheetView zoomScale="90" zoomScaleNormal="90" workbookViewId="0" topLeftCell="A1">
      <selection activeCell="G22" sqref="G22"/>
    </sheetView>
  </sheetViews>
  <sheetFormatPr defaultColWidth="8.796875" defaultRowHeight="14.25"/>
  <cols>
    <col min="1" max="1" width="20.19921875" style="4" customWidth="1"/>
    <col min="2" max="2" width="6.8984375" style="8" customWidth="1"/>
    <col min="3" max="3" width="8.09765625" style="2" customWidth="1"/>
    <col min="4" max="4" width="6.59765625" style="2" customWidth="1"/>
    <col min="5" max="5" width="7.59765625" style="2" customWidth="1"/>
    <col min="6" max="6" width="6.59765625" style="2" customWidth="1"/>
    <col min="7" max="10" width="11.59765625" style="2" customWidth="1"/>
    <col min="11" max="13" width="6.59765625" style="2" customWidth="1"/>
    <col min="14" max="14" width="8.3984375" style="2" customWidth="1"/>
    <col min="15" max="16384" width="9" style="6" customWidth="1"/>
  </cols>
  <sheetData>
    <row r="1" spans="1:14" ht="34.5" customHeight="1">
      <c r="A1"/>
      <c r="C1" s="46"/>
      <c r="D1" s="913" t="s">
        <v>23</v>
      </c>
      <c r="E1" s="913"/>
      <c r="F1" s="913"/>
      <c r="G1" s="913"/>
      <c r="H1" s="913"/>
      <c r="I1" s="913"/>
      <c r="J1" s="913"/>
      <c r="K1" s="913"/>
      <c r="L1" s="913"/>
      <c r="M1" s="190"/>
      <c r="N1" s="46"/>
    </row>
    <row r="2" spans="4:14" ht="19.5" customHeight="1">
      <c r="D2" s="914" t="s">
        <v>87</v>
      </c>
      <c r="E2" s="914"/>
      <c r="F2" s="914"/>
      <c r="G2" s="914"/>
      <c r="H2" s="914"/>
      <c r="I2" s="914"/>
      <c r="J2" s="914"/>
      <c r="K2" s="914"/>
      <c r="L2" s="914"/>
      <c r="M2" s="191"/>
      <c r="N2" s="11"/>
    </row>
    <row r="3" spans="6:14" ht="14.25">
      <c r="F3" s="141"/>
      <c r="G3" s="142" t="s">
        <v>104</v>
      </c>
      <c r="H3" s="153" t="s">
        <v>105</v>
      </c>
      <c r="I3" s="143"/>
      <c r="J3" s="144"/>
      <c r="K3" s="141"/>
      <c r="L3" s="17"/>
      <c r="M3" s="17"/>
      <c r="N3" s="17"/>
    </row>
    <row r="4" spans="7:14" ht="14.25">
      <c r="G4" s="106"/>
      <c r="H4" s="50"/>
      <c r="I4" s="7"/>
      <c r="J4" s="17"/>
      <c r="L4" s="17"/>
      <c r="M4" s="17"/>
      <c r="N4" s="17"/>
    </row>
    <row r="5" spans="1:15" ht="16.5" customHeight="1">
      <c r="A5" s="47"/>
      <c r="B5" s="68"/>
      <c r="C5" s="47"/>
      <c r="D5" s="47"/>
      <c r="E5" s="47"/>
      <c r="F5" s="47"/>
      <c r="G5" s="45"/>
      <c r="H5" s="45"/>
      <c r="I5" s="45"/>
      <c r="J5" s="45"/>
      <c r="K5" s="45"/>
      <c r="L5" s="45"/>
      <c r="M5" s="45"/>
      <c r="N5" s="45"/>
      <c r="O5" s="45"/>
    </row>
    <row r="6" spans="1:11" s="35" customFormat="1" ht="18.7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</row>
    <row r="7" spans="1:15" ht="16.5" customHeight="1">
      <c r="A7" s="16" t="s">
        <v>100</v>
      </c>
      <c r="B7" s="91"/>
      <c r="C7" s="52"/>
      <c r="D7" s="52"/>
      <c r="E7" s="52"/>
      <c r="F7" s="52"/>
      <c r="G7" s="52"/>
      <c r="H7" s="52"/>
      <c r="I7" s="323"/>
      <c r="J7" s="52"/>
      <c r="K7" s="209"/>
      <c r="L7" s="940">
        <v>43248</v>
      </c>
      <c r="M7" s="940"/>
      <c r="N7" s="940"/>
      <c r="O7" s="2"/>
    </row>
    <row r="8" spans="1:14" ht="19.5" customHeight="1">
      <c r="A8" s="941" t="s">
        <v>60</v>
      </c>
      <c r="B8" s="942"/>
      <c r="C8" s="109" t="s">
        <v>61</v>
      </c>
      <c r="D8" s="71" t="s">
        <v>117</v>
      </c>
      <c r="E8" s="71" t="s">
        <v>89</v>
      </c>
      <c r="F8" s="72" t="s">
        <v>18</v>
      </c>
      <c r="G8" s="82" t="s">
        <v>118</v>
      </c>
      <c r="H8" s="81" t="s">
        <v>119</v>
      </c>
      <c r="I8" s="83" t="s">
        <v>48</v>
      </c>
      <c r="J8" s="114" t="s">
        <v>27</v>
      </c>
      <c r="K8" s="70" t="s">
        <v>21</v>
      </c>
      <c r="L8" s="192" t="s">
        <v>116</v>
      </c>
      <c r="M8" s="71" t="s">
        <v>66</v>
      </c>
      <c r="N8" s="101" t="s">
        <v>18</v>
      </c>
    </row>
    <row r="9" spans="1:15" s="69" customFormat="1" ht="20.25" customHeight="1">
      <c r="A9" s="310" t="s">
        <v>244</v>
      </c>
      <c r="B9" s="73" t="s">
        <v>245</v>
      </c>
      <c r="C9" s="218" t="s">
        <v>247</v>
      </c>
      <c r="D9" s="294" t="s">
        <v>217</v>
      </c>
      <c r="E9" s="294" t="s">
        <v>232</v>
      </c>
      <c r="F9" s="295" t="s">
        <v>242</v>
      </c>
      <c r="G9" s="296" t="s">
        <v>383</v>
      </c>
      <c r="H9" s="297" t="s">
        <v>218</v>
      </c>
      <c r="I9" s="237" t="s">
        <v>232</v>
      </c>
      <c r="J9" s="298" t="s">
        <v>232</v>
      </c>
      <c r="K9" s="198" t="s">
        <v>242</v>
      </c>
      <c r="L9" s="200" t="s">
        <v>232</v>
      </c>
      <c r="M9" s="300" t="s">
        <v>232</v>
      </c>
      <c r="N9" s="199" t="s">
        <v>307</v>
      </c>
      <c r="O9" s="337"/>
    </row>
    <row r="10" spans="1:15" s="69" customFormat="1" ht="19.5" customHeight="1">
      <c r="A10" s="413" t="s">
        <v>244</v>
      </c>
      <c r="B10" s="202" t="s">
        <v>255</v>
      </c>
      <c r="C10" s="218" t="s">
        <v>246</v>
      </c>
      <c r="D10" s="414" t="s">
        <v>232</v>
      </c>
      <c r="E10" s="415" t="s">
        <v>242</v>
      </c>
      <c r="F10" s="416" t="s">
        <v>72</v>
      </c>
      <c r="G10" s="417" t="s">
        <v>382</v>
      </c>
      <c r="H10" s="328" t="s">
        <v>219</v>
      </c>
      <c r="I10" s="418" t="s">
        <v>232</v>
      </c>
      <c r="J10" s="329" t="s">
        <v>232</v>
      </c>
      <c r="K10" s="419" t="s">
        <v>125</v>
      </c>
      <c r="L10" s="313" t="s">
        <v>242</v>
      </c>
      <c r="M10" s="330" t="s">
        <v>232</v>
      </c>
      <c r="N10" s="312" t="s">
        <v>242</v>
      </c>
      <c r="O10" s="337"/>
    </row>
    <row r="11" spans="1:15" s="69" customFormat="1" ht="19.5" customHeight="1">
      <c r="A11" s="420" t="s">
        <v>254</v>
      </c>
      <c r="B11" s="78" t="s">
        <v>256</v>
      </c>
      <c r="C11" s="421" t="s">
        <v>249</v>
      </c>
      <c r="D11" s="422" t="s">
        <v>250</v>
      </c>
      <c r="E11" s="104" t="s">
        <v>216</v>
      </c>
      <c r="F11" s="423" t="s">
        <v>242</v>
      </c>
      <c r="G11" s="424" t="s">
        <v>384</v>
      </c>
      <c r="H11" s="198" t="s">
        <v>218</v>
      </c>
      <c r="I11" s="237"/>
      <c r="J11" s="199"/>
      <c r="K11" s="198"/>
      <c r="L11" s="200" t="s">
        <v>308</v>
      </c>
      <c r="M11" s="421" t="s">
        <v>257</v>
      </c>
      <c r="N11" s="312"/>
      <c r="O11" s="337"/>
    </row>
    <row r="12" spans="1:14" s="69" customFormat="1" ht="28.5" customHeight="1">
      <c r="A12" s="478" t="s">
        <v>224</v>
      </c>
      <c r="B12" s="479" t="s">
        <v>306</v>
      </c>
      <c r="C12" s="480" t="s">
        <v>164</v>
      </c>
      <c r="D12" s="481" t="s">
        <v>163</v>
      </c>
      <c r="E12" s="476" t="s">
        <v>56</v>
      </c>
      <c r="F12" s="482" t="s">
        <v>56</v>
      </c>
      <c r="G12" s="448" t="s">
        <v>56</v>
      </c>
      <c r="H12" s="441" t="s">
        <v>56</v>
      </c>
      <c r="I12" s="440" t="s">
        <v>380</v>
      </c>
      <c r="J12" s="223" t="s">
        <v>381</v>
      </c>
      <c r="K12" s="441" t="s">
        <v>125</v>
      </c>
      <c r="L12" s="483" t="s">
        <v>56</v>
      </c>
      <c r="M12" s="483" t="s">
        <v>257</v>
      </c>
      <c r="N12" s="223" t="s">
        <v>126</v>
      </c>
    </row>
    <row r="13" spans="1:15" s="35" customFormat="1" ht="40.5" customHeight="1">
      <c r="A13" s="678" t="s">
        <v>527</v>
      </c>
      <c r="B13" s="679" t="s">
        <v>240</v>
      </c>
      <c r="C13" s="680" t="s">
        <v>528</v>
      </c>
      <c r="D13" s="681" t="s">
        <v>500</v>
      </c>
      <c r="E13" s="681" t="s">
        <v>56</v>
      </c>
      <c r="F13" s="682" t="s">
        <v>56</v>
      </c>
      <c r="G13" s="683" t="s">
        <v>529</v>
      </c>
      <c r="H13" s="684" t="s">
        <v>530</v>
      </c>
      <c r="I13" s="685" t="s">
        <v>56</v>
      </c>
      <c r="J13" s="686" t="s">
        <v>56</v>
      </c>
      <c r="K13" s="687" t="s">
        <v>56</v>
      </c>
      <c r="L13" s="681" t="s">
        <v>56</v>
      </c>
      <c r="M13" s="681" t="s">
        <v>56</v>
      </c>
      <c r="N13" s="682" t="s">
        <v>504</v>
      </c>
      <c r="O13" s="107"/>
    </row>
    <row r="14" spans="1:14" s="35" customFormat="1" ht="40.5" customHeight="1">
      <c r="A14" s="634" t="s">
        <v>222</v>
      </c>
      <c r="B14" s="635" t="s">
        <v>239</v>
      </c>
      <c r="C14" s="636" t="s">
        <v>528</v>
      </c>
      <c r="D14" s="637" t="s">
        <v>56</v>
      </c>
      <c r="E14" s="637" t="s">
        <v>56</v>
      </c>
      <c r="F14" s="638" t="s">
        <v>500</v>
      </c>
      <c r="G14" s="639" t="s">
        <v>531</v>
      </c>
      <c r="H14" s="640" t="s">
        <v>532</v>
      </c>
      <c r="I14" s="641" t="s">
        <v>56</v>
      </c>
      <c r="J14" s="642" t="s">
        <v>56</v>
      </c>
      <c r="K14" s="643" t="s">
        <v>504</v>
      </c>
      <c r="L14" s="644" t="s">
        <v>56</v>
      </c>
      <c r="M14" s="644" t="s">
        <v>56</v>
      </c>
      <c r="N14" s="645" t="s">
        <v>56</v>
      </c>
    </row>
    <row r="15" spans="1:14" s="35" customFormat="1" ht="40.5" customHeight="1">
      <c r="A15" s="688" t="s">
        <v>442</v>
      </c>
      <c r="B15" s="689" t="s">
        <v>241</v>
      </c>
      <c r="C15" s="690" t="s">
        <v>533</v>
      </c>
      <c r="D15" s="691" t="s">
        <v>534</v>
      </c>
      <c r="E15" s="692" t="s">
        <v>506</v>
      </c>
      <c r="F15" s="693" t="s">
        <v>56</v>
      </c>
      <c r="G15" s="694" t="s">
        <v>535</v>
      </c>
      <c r="H15" s="695" t="s">
        <v>536</v>
      </c>
      <c r="I15" s="696" t="s">
        <v>56</v>
      </c>
      <c r="J15" s="697" t="s">
        <v>56</v>
      </c>
      <c r="K15" s="698" t="s">
        <v>56</v>
      </c>
      <c r="L15" s="699" t="s">
        <v>505</v>
      </c>
      <c r="M15" s="699" t="s">
        <v>505</v>
      </c>
      <c r="N15" s="700" t="s">
        <v>56</v>
      </c>
    </row>
    <row r="16" spans="1:14" s="107" customFormat="1" ht="40.5" customHeight="1">
      <c r="A16" s="646" t="s">
        <v>329</v>
      </c>
      <c r="B16" s="647" t="s">
        <v>243</v>
      </c>
      <c r="C16" s="648" t="s">
        <v>528</v>
      </c>
      <c r="D16" s="649" t="s">
        <v>537</v>
      </c>
      <c r="E16" s="650" t="s">
        <v>56</v>
      </c>
      <c r="F16" s="651" t="s">
        <v>56</v>
      </c>
      <c r="G16" s="652" t="s">
        <v>56</v>
      </c>
      <c r="H16" s="653" t="s">
        <v>56</v>
      </c>
      <c r="I16" s="654" t="s">
        <v>538</v>
      </c>
      <c r="J16" s="655" t="s">
        <v>535</v>
      </c>
      <c r="K16" s="656" t="s">
        <v>504</v>
      </c>
      <c r="L16" s="650" t="s">
        <v>56</v>
      </c>
      <c r="M16" s="650" t="s">
        <v>505</v>
      </c>
      <c r="N16" s="651" t="s">
        <v>539</v>
      </c>
    </row>
    <row r="17" spans="1:14" s="472" customFormat="1" ht="19.5" customHeight="1">
      <c r="A17" s="972" t="s">
        <v>338</v>
      </c>
      <c r="B17" s="972"/>
      <c r="C17" s="972"/>
      <c r="D17" s="972"/>
      <c r="E17" s="972"/>
      <c r="F17" s="972"/>
      <c r="G17" s="972"/>
      <c r="H17" s="972"/>
      <c r="I17" s="972"/>
      <c r="J17" s="972"/>
      <c r="K17" s="972"/>
      <c r="L17" s="972"/>
      <c r="M17" s="972"/>
      <c r="N17" s="972"/>
    </row>
    <row r="18" spans="1:14" s="35" customFormat="1" ht="15" customHeight="1">
      <c r="A18" s="193"/>
      <c r="B18" s="194"/>
      <c r="C18" s="194"/>
      <c r="D18" s="196"/>
      <c r="E18" s="195"/>
      <c r="F18" s="195"/>
      <c r="G18" s="195"/>
      <c r="H18" s="195"/>
      <c r="I18" s="195"/>
      <c r="J18" s="195"/>
      <c r="K18" s="195"/>
      <c r="L18" s="195"/>
      <c r="M18" s="195"/>
      <c r="N18" s="195"/>
    </row>
    <row r="19" spans="1:14" s="207" customFormat="1" ht="12.75" customHeight="1" thickBot="1">
      <c r="A19" s="239" t="s">
        <v>128</v>
      </c>
      <c r="B19" s="242" t="s">
        <v>129</v>
      </c>
      <c r="C19" s="241"/>
      <c r="D19" s="241"/>
      <c r="E19" s="242" t="s">
        <v>211</v>
      </c>
      <c r="F19" s="240" t="s">
        <v>131</v>
      </c>
      <c r="G19" s="242"/>
      <c r="H19" s="242"/>
      <c r="I19" s="242"/>
      <c r="J19" s="242"/>
      <c r="K19" s="242"/>
      <c r="L19" s="242"/>
      <c r="M19" s="242"/>
      <c r="N19" s="241"/>
    </row>
    <row r="20" spans="1:14" s="207" customFormat="1" ht="12.75" customHeight="1" thickTop="1">
      <c r="A20" s="466" t="s">
        <v>134</v>
      </c>
      <c r="B20" s="270" t="s">
        <v>258</v>
      </c>
      <c r="C20" s="292"/>
      <c r="D20" s="292"/>
      <c r="E20" s="271" t="s">
        <v>135</v>
      </c>
      <c r="F20" s="270" t="s">
        <v>136</v>
      </c>
      <c r="G20" s="271"/>
      <c r="H20" s="271"/>
      <c r="I20" s="271"/>
      <c r="J20" s="292"/>
      <c r="K20" s="271" t="s">
        <v>208</v>
      </c>
      <c r="L20" s="271"/>
      <c r="M20" s="271"/>
      <c r="N20" s="292"/>
    </row>
    <row r="21" spans="1:14" s="207" customFormat="1" ht="12.75" customHeight="1">
      <c r="A21" s="243" t="s">
        <v>133</v>
      </c>
      <c r="B21" s="247" t="s">
        <v>259</v>
      </c>
      <c r="C21" s="248" t="s">
        <v>330</v>
      </c>
      <c r="D21" s="248"/>
      <c r="E21" s="249" t="s">
        <v>344</v>
      </c>
      <c r="F21" s="247" t="s">
        <v>345</v>
      </c>
      <c r="G21" s="249"/>
      <c r="H21" s="249"/>
      <c r="I21" s="249"/>
      <c r="J21" s="248"/>
      <c r="K21" s="473" t="s">
        <v>346</v>
      </c>
      <c r="L21" s="249"/>
      <c r="M21" s="249"/>
      <c r="N21" s="248"/>
    </row>
    <row r="22" spans="1:14" s="207" customFormat="1" ht="12.75" customHeight="1">
      <c r="A22" s="243"/>
      <c r="B22" s="244" t="s">
        <v>259</v>
      </c>
      <c r="C22" s="245" t="s">
        <v>331</v>
      </c>
      <c r="D22" s="245"/>
      <c r="E22" s="246" t="s">
        <v>343</v>
      </c>
      <c r="F22" s="247" t="s">
        <v>333</v>
      </c>
      <c r="G22" s="246"/>
      <c r="H22" s="246"/>
      <c r="I22" s="246"/>
      <c r="J22" s="245"/>
      <c r="K22" s="246"/>
      <c r="L22" s="246"/>
      <c r="M22" s="246"/>
      <c r="N22" s="245"/>
    </row>
    <row r="23" spans="1:14" s="207" customFormat="1" ht="12.75" customHeight="1">
      <c r="A23" s="250"/>
      <c r="B23" s="244" t="s">
        <v>248</v>
      </c>
      <c r="C23" s="245"/>
      <c r="D23" s="245"/>
      <c r="E23" s="246" t="s">
        <v>332</v>
      </c>
      <c r="F23" s="244" t="s">
        <v>333</v>
      </c>
      <c r="G23" s="246"/>
      <c r="H23" s="246"/>
      <c r="I23" s="246"/>
      <c r="J23" s="245"/>
      <c r="K23" s="246"/>
      <c r="L23" s="246"/>
      <c r="M23" s="246"/>
      <c r="N23" s="245"/>
    </row>
    <row r="24" spans="1:14" s="207" customFormat="1" ht="12.75" customHeight="1">
      <c r="A24" s="243" t="s">
        <v>151</v>
      </c>
      <c r="B24" s="247" t="s">
        <v>248</v>
      </c>
      <c r="C24" s="248"/>
      <c r="D24" s="248"/>
      <c r="E24" s="249" t="s">
        <v>149</v>
      </c>
      <c r="F24" s="247" t="s">
        <v>150</v>
      </c>
      <c r="G24" s="249"/>
      <c r="H24" s="249"/>
      <c r="I24" s="249"/>
      <c r="J24" s="248"/>
      <c r="K24" s="249" t="s">
        <v>209</v>
      </c>
      <c r="L24" s="249"/>
      <c r="M24" s="249"/>
      <c r="N24" s="248"/>
    </row>
    <row r="25" spans="1:14" s="207" customFormat="1" ht="12.75" customHeight="1">
      <c r="A25" s="272" t="s">
        <v>137</v>
      </c>
      <c r="B25" s="246" t="s">
        <v>260</v>
      </c>
      <c r="C25" s="245"/>
      <c r="D25" s="245"/>
      <c r="E25" s="246" t="s">
        <v>138</v>
      </c>
      <c r="F25" s="244" t="s">
        <v>139</v>
      </c>
      <c r="G25" s="246"/>
      <c r="H25" s="246"/>
      <c r="I25" s="246"/>
      <c r="J25" s="245"/>
      <c r="K25" s="246" t="s">
        <v>210</v>
      </c>
      <c r="L25" s="246"/>
      <c r="M25" s="246"/>
      <c r="N25" s="245"/>
    </row>
    <row r="26" s="205" customFormat="1" ht="8.25" customHeight="1"/>
    <row r="27" spans="1:14" s="35" customFormat="1" ht="22.5" customHeight="1">
      <c r="A27" s="973" t="s">
        <v>106</v>
      </c>
      <c r="B27" s="973"/>
      <c r="C27" s="973"/>
      <c r="D27" s="973"/>
      <c r="E27" s="973"/>
      <c r="F27" s="973"/>
      <c r="G27" s="973"/>
      <c r="H27" s="973"/>
      <c r="I27" s="973"/>
      <c r="J27" s="973"/>
      <c r="K27" s="973"/>
      <c r="L27" s="973"/>
      <c r="M27" s="973"/>
      <c r="N27" s="973"/>
    </row>
    <row r="28" spans="1:14" s="35" customFormat="1" ht="24.75" customHeight="1">
      <c r="A28" s="971" t="s">
        <v>111</v>
      </c>
      <c r="B28" s="971"/>
      <c r="C28" s="971"/>
      <c r="D28" s="971"/>
      <c r="E28" s="971"/>
      <c r="F28" s="971"/>
      <c r="G28" s="971"/>
      <c r="H28" s="971"/>
      <c r="I28" s="971"/>
      <c r="J28" s="971"/>
      <c r="K28" s="971"/>
      <c r="L28" s="971"/>
      <c r="M28" s="971"/>
      <c r="N28" s="971"/>
    </row>
    <row r="29" spans="1:14" ht="15.75" customHeight="1">
      <c r="A29" s="971" t="s">
        <v>107</v>
      </c>
      <c r="B29" s="971"/>
      <c r="C29" s="971"/>
      <c r="D29" s="971"/>
      <c r="E29" s="971"/>
      <c r="F29" s="971"/>
      <c r="G29" s="971"/>
      <c r="H29" s="971"/>
      <c r="I29" s="971"/>
      <c r="J29" s="971"/>
      <c r="K29" s="971"/>
      <c r="L29" s="971"/>
      <c r="M29" s="971"/>
      <c r="N29" s="971"/>
    </row>
    <row r="30" spans="1:14" ht="5.25" customHeight="1">
      <c r="A30" s="113"/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</row>
    <row r="31" spans="1:14" ht="15" customHeight="1">
      <c r="A31" s="899" t="s">
        <v>443</v>
      </c>
      <c r="B31" s="899"/>
      <c r="C31" s="899"/>
      <c r="D31" s="899"/>
      <c r="E31" s="899"/>
      <c r="F31" s="899"/>
      <c r="G31" s="121" t="s">
        <v>94</v>
      </c>
      <c r="H31" s="121"/>
      <c r="I31" s="321"/>
      <c r="J31" s="321"/>
      <c r="K31" s="321"/>
      <c r="L31" s="321"/>
      <c r="M31" s="121"/>
      <c r="N31" s="121"/>
    </row>
    <row r="32" spans="1:14" ht="15" customHeight="1">
      <c r="A32" s="901" t="s">
        <v>448</v>
      </c>
      <c r="B32" s="901"/>
      <c r="C32" s="901"/>
      <c r="D32" s="901"/>
      <c r="E32" s="901"/>
      <c r="F32" s="901"/>
      <c r="G32" s="974" t="s">
        <v>108</v>
      </c>
      <c r="H32" s="974"/>
      <c r="I32" s="974"/>
      <c r="J32" s="974"/>
      <c r="K32" s="974"/>
      <c r="L32" s="974"/>
      <c r="M32" s="974"/>
      <c r="N32" s="974"/>
    </row>
    <row r="33" spans="2:13" ht="14.25">
      <c r="B33" s="959" t="s">
        <v>455</v>
      </c>
      <c r="C33" s="959"/>
      <c r="D33" s="959"/>
      <c r="E33" s="959"/>
      <c r="F33" s="959"/>
      <c r="G33" s="3"/>
      <c r="H33" s="5"/>
      <c r="I33" s="5"/>
      <c r="J33" s="5"/>
      <c r="K33" s="5"/>
      <c r="L33" s="5"/>
      <c r="M33" s="5"/>
    </row>
  </sheetData>
  <sheetProtection scenarios="1"/>
  <mergeCells count="12">
    <mergeCell ref="B33:F33"/>
    <mergeCell ref="A32:F32"/>
    <mergeCell ref="A8:B8"/>
    <mergeCell ref="G32:N32"/>
    <mergeCell ref="A31:F31"/>
    <mergeCell ref="A29:N29"/>
    <mergeCell ref="A17:N17"/>
    <mergeCell ref="D1:L1"/>
    <mergeCell ref="D2:L2"/>
    <mergeCell ref="L7:N7"/>
    <mergeCell ref="A28:N28"/>
    <mergeCell ref="A27:N27"/>
  </mergeCells>
  <hyperlinks>
    <hyperlink ref="H3" r:id="rId1" display="http://www.sinotrans.co.jp/"/>
  </hyperlinks>
  <printOptions/>
  <pageMargins left="0.5905511811023623" right="0.3937007874015748" top="0.35433070866141736" bottom="0.1968503937007874" header="0.31496062992125984" footer="0.2362204724409449"/>
  <pageSetup horizontalDpi="600" verticalDpi="600" orientation="portrait" paperSize="9" scale="65" r:id="rId3"/>
  <colBreaks count="1" manualBreakCount="1">
    <brk id="14" max="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SINO08</cp:lastModifiedBy>
  <cp:lastPrinted>2018-05-28T00:55:48Z</cp:lastPrinted>
  <dcterms:created xsi:type="dcterms:W3CDTF">2000-01-10T02:46:04Z</dcterms:created>
  <dcterms:modified xsi:type="dcterms:W3CDTF">2018-05-29T06:21:40Z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